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Cache/pivotCacheDefinition14.xml" ContentType="application/vnd.openxmlformats-officedocument.spreadsheetml.pivotCacheDefinition+xml"/>
  <Override PartName="/xl/pivotCache/pivotCacheDefinition15.xml" ContentType="application/vnd.openxmlformats-officedocument.spreadsheetml.pivotCacheDefinition+xml"/>
  <Override PartName="/xl/pivotCache/pivotCacheDefinition16.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pivotCache/pivotCacheDefinition17.xml" ContentType="application/vnd.openxmlformats-officedocument.spreadsheetml.pivotCacheDefinition+xml"/>
  <Override PartName="/xl/timelineCaches/timelineCache1.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timelines/timeline1.xml" ContentType="application/vnd.ms-excel.timelin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3.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4.xml" ContentType="application/vnd.openxmlformats-officedocument.themeOverrid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5.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hidePivotFieldList="1"/>
  <mc:AlternateContent xmlns:mc="http://schemas.openxmlformats.org/markup-compatibility/2006">
    <mc:Choice Requires="x15">
      <x15ac:absPath xmlns:x15ac="http://schemas.microsoft.com/office/spreadsheetml/2010/11/ac" url="\\ie\shares\SP\CF\Shared\CorporateFinanceCommon\Jobs\Sustainable Futures\1. Clients\TUS\04 Analysis\"/>
    </mc:Choice>
  </mc:AlternateContent>
  <xr:revisionPtr revIDLastSave="0" documentId="13_ncr:1_{91DC1E2F-E838-434D-894E-90913AD5A8C2}" xr6:coauthVersionLast="47" xr6:coauthVersionMax="47" xr10:uidLastSave="{00000000-0000-0000-0000-000000000000}"/>
  <workbookProtection workbookAlgorithmName="SHA-512" workbookHashValue="3cWHTaDsGFQG2EcPEq30XmQX4+O8aKIdytXKqhYjEo3Gj5XsdRJuQ87UfS3um/92JaQ325drAmz/biYBhhH9lw==" workbookSaltValue="kJV9cuL4pgBVn4E4BbIc0g==" workbookSpinCount="100000" lockStructure="1"/>
  <bookViews>
    <workbookView xWindow="-120" yWindow="-120" windowWidth="29040" windowHeight="15720" firstSheet="1" activeTab="4" xr2:uid="{925A1222-172B-4DBF-BA2B-A857EA57ABEE}"/>
  </bookViews>
  <sheets>
    <sheet name="TUS_archived" sheetId="63" state="hidden" r:id="rId1"/>
    <sheet name="About" sheetId="69" r:id="rId2"/>
    <sheet name="TUS - Main Input Sheet" sheetId="68" r:id="rId3"/>
    <sheet name="TUS_pivots" sheetId="66" state="hidden" r:id="rId4"/>
    <sheet name="Report" sheetId="67" r:id="rId5"/>
  </sheets>
  <definedNames>
    <definedName name="Slicer_Appeal_Category">#N/A</definedName>
    <definedName name="Slicer_Appeal_outcome">#N/A</definedName>
    <definedName name="Slicer_AppealStatus">#N/A</definedName>
    <definedName name="Slicer_Approval_Condition">#N/A</definedName>
    <definedName name="Slicer_Feedstocks">#N/A</definedName>
    <definedName name="Slicer_LA_decisions_std">#N/A</definedName>
    <definedName name="Slicer_Project_Site_County1">#N/A</definedName>
    <definedName name="Slicer_Refusal_Category">#N/A</definedName>
    <definedName name="Slicer_Scale_Category1">#N/A</definedName>
    <definedName name="Timeline_Application_Date">#N/A</definedName>
  </definedNames>
  <calcPr calcId="191029" iterateDelta="1E-4" calcOnSave="0"/>
  <pivotCaches>
    <pivotCache cacheId="219" r:id="rId6"/>
    <pivotCache cacheId="220" r:id="rId7"/>
    <pivotCache cacheId="221" r:id="rId8"/>
    <pivotCache cacheId="222" r:id="rId9"/>
    <pivotCache cacheId="223" r:id="rId10"/>
    <pivotCache cacheId="224" r:id="rId11"/>
    <pivotCache cacheId="225" r:id="rId12"/>
    <pivotCache cacheId="226" r:id="rId13"/>
    <pivotCache cacheId="227" r:id="rId14"/>
    <pivotCache cacheId="228" r:id="rId15"/>
    <pivotCache cacheId="229" r:id="rId16"/>
    <pivotCache cacheId="230" r:id="rId17"/>
    <pivotCache cacheId="231" r:id="rId18"/>
    <pivotCache cacheId="232" r:id="rId19"/>
    <pivotCache cacheId="233" r:id="rId20"/>
  </pivotCaches>
  <extLst>
    <ext xmlns:x14="http://schemas.microsoft.com/office/spreadsheetml/2009/9/main" uri="{876F7934-8845-4945-9796-88D515C7AA90}">
      <x14:pivotCaches>
        <pivotCache cacheId="234" r:id="rId21"/>
      </x14:pivotCaches>
    </ext>
    <ext xmlns:x14="http://schemas.microsoft.com/office/spreadsheetml/2009/9/main" uri="{BBE1A952-AA13-448e-AADC-164F8A28A991}">
      <x14:slicerCaches>
        <x14:slicerCache r:id="rId22"/>
        <x14:slicerCache r:id="rId23"/>
        <x14:slicerCache r:id="rId24"/>
        <x14:slicerCache r:id="rId25"/>
        <x14:slicerCache r:id="rId26"/>
        <x14:slicerCache r:id="rId27"/>
        <x14:slicerCache r:id="rId28"/>
        <x14:slicerCache r:id="rId29"/>
        <x14:slicerCache r:id="rId30"/>
      </x14:slicerCaches>
    </ext>
    <ext xmlns:x14="http://schemas.microsoft.com/office/spreadsheetml/2009/9/main" uri="{79F54976-1DA5-4618-B147-4CDE4B953A38}">
      <x14:workbookPr/>
    </ext>
    <ext xmlns:x15="http://schemas.microsoft.com/office/spreadsheetml/2010/11/main" uri="{A2CB5862-8E78-49c6-8D9D-AF26E26ADB89}">
      <x15:timelineCachePivotCaches>
        <pivotCache cacheId="235" r:id="rId31"/>
      </x15:timelineCachePivotCaches>
    </ext>
    <ext xmlns:x15="http://schemas.microsoft.com/office/spreadsheetml/2010/11/main" uri="{D0CA8CA8-9F24-4464-BF8E-62219DCF47F9}">
      <x15:timelineCacheRefs>
        <x15:timelineCacheRef r:id="rId32"/>
      </x15:timelineCacheRef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US_Analysis_b85571d7-7e7d-4dc7-96b6-774575d006b9" name="TUS_Analysis" connection="Query - TUS_Analysis"/>
          <x15:modelTable id="TUS_refusal_heatmap_d2851222-2094-4996-81a8-e7c57aa50367" name="TUS_refusal_heatmap" connection="Query - TUS_refusal_heatmap"/>
          <x15:modelTable id="TUS_feedstocks_f1df14ed-1225-4111-a4f5-18b7c7c6395f" name="TUS_feedstocks" connection="Query - TUS_feedstocks"/>
          <x15:modelTable id="TUS_approval_heatmap_9b93639b-c7e6-4fca-823b-60f2117c0f99" name="TUS_approval_heatmap" connection="Query - TUS_approval_heatmap"/>
          <x15:modelTable id="TUS_appeal_detail_heatmap_85c707ed-2eaf-4bf0-b21b-3a02a1427fa3" name="TUS_appeal_detail_heatmap" connection="Query - TUS_appeal_detail_heatmap"/>
        </x15:modelTables>
        <x15:modelRelationships>
          <x15:modelRelationship fromTable="TUS_feedstocks" fromColumn="Reference" toTable="TUS_Analysis" toColumn="Reference"/>
          <x15:modelRelationship fromTable="TUS_refusal_heatmap" fromColumn="Reference" toTable="TUS_Analysis" toColumn="Reference"/>
          <x15:modelRelationship fromTable="TUS_approval_heatmap" fromColumn="Reference" toTable="TUS_Analysis" toColumn="Reference"/>
          <x15:modelRelationship fromTable="TUS_appeal_detail_heatmap" fromColumn="Reference" toTable="TUS_Analysis" toColumn="Reference"/>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8" i="66" l="1" a="1"/>
  <c r="AW8" i="66" s="1"/>
  <c r="AU10" i="66" a="1"/>
  <c r="AU10" i="66" s="1"/>
  <c r="AY9" i="66"/>
  <c r="AS9" i="66"/>
  <c r="AY8" i="66"/>
  <c r="AW10" i="66"/>
  <c r="AW9" i="66"/>
  <c r="AS7" i="66"/>
  <c r="AU8" i="66"/>
  <c r="AU9" i="66"/>
  <c r="AY10" i="66"/>
  <c r="AS5" i="66"/>
  <c r="AS6" i="66"/>
  <c r="AS8" i="66" l="1"/>
  <c r="AS10" i="66"/>
  <c r="E45" i="68" l="1"/>
  <c r="D45" i="68"/>
  <c r="E41" i="68"/>
  <c r="C41" i="68"/>
  <c r="E35" i="68"/>
  <c r="F32" i="68"/>
  <c r="E32" i="68"/>
  <c r="D32" i="68"/>
  <c r="D30" i="68"/>
  <c r="E28" i="68"/>
  <c r="D28" i="68"/>
  <c r="AG26" i="68"/>
  <c r="V26" i="68"/>
  <c r="I26" i="68"/>
  <c r="F26" i="68"/>
  <c r="C26" i="68"/>
  <c r="AG25" i="68"/>
  <c r="E20" i="68"/>
  <c r="D20" i="68"/>
  <c r="E18" i="68"/>
  <c r="D18" i="68"/>
  <c r="E14" i="68"/>
  <c r="D14" i="68"/>
  <c r="AG9" i="68"/>
  <c r="AG9" i="63" l="1"/>
  <c r="E43" i="63"/>
  <c r="E39" i="63"/>
  <c r="E33" i="63"/>
  <c r="E30" i="63"/>
  <c r="E20" i="63"/>
  <c r="E18" i="63"/>
  <c r="E14" i="63"/>
  <c r="D43" i="63"/>
  <c r="D39" i="63"/>
  <c r="D30" i="63"/>
  <c r="D32" i="63"/>
  <c r="D33" i="63" s="1"/>
  <c r="D20" i="63"/>
  <c r="D18" i="63"/>
  <c r="D14" i="63"/>
  <c r="E26" i="63"/>
  <c r="D26" i="63"/>
  <c r="D28" i="63"/>
  <c r="C39" i="6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1C7DAC3-4712-40AE-A70A-47E06E8DC277}" name="Query - TUS_Analysis" description="Connection to the 'TUS_Analysis' query in the workbook." type="100" refreshedVersion="8" minRefreshableVersion="5">
    <extLst>
      <ext xmlns:x15="http://schemas.microsoft.com/office/spreadsheetml/2010/11/main" uri="{DE250136-89BD-433C-8126-D09CA5730AF9}">
        <x15:connection id="c463ef50-0e72-4957-be4c-a0addffe0b15"/>
      </ext>
    </extLst>
  </connection>
  <connection id="2" xr16:uid="{C08C6DEF-9E3E-4E59-8295-EF714EF6D41B}" name="Query - TUS_appeal_detail_heatmap" description="Connection to the 'TUS_appeal_detail_heatmap' query in the workbook." type="100" refreshedVersion="8" minRefreshableVersion="5">
    <extLst>
      <ext xmlns:x15="http://schemas.microsoft.com/office/spreadsheetml/2010/11/main" uri="{DE250136-89BD-433C-8126-D09CA5730AF9}">
        <x15:connection id="ad83805c-d970-49a2-895d-67cc6d5a1afb"/>
      </ext>
    </extLst>
  </connection>
  <connection id="3" xr16:uid="{0BFC1738-5D55-4DBD-B91A-8C240A5644C7}" name="Query - TUS_approval_heatmap" description="Connection to the 'TUS_approval_heatmap' query in the workbook." type="100" refreshedVersion="8" minRefreshableVersion="5">
    <extLst>
      <ext xmlns:x15="http://schemas.microsoft.com/office/spreadsheetml/2010/11/main" uri="{DE250136-89BD-433C-8126-D09CA5730AF9}">
        <x15:connection id="9e276e0f-5e64-4c9e-9088-4e9b81d403b7"/>
      </ext>
    </extLst>
  </connection>
  <connection id="4" xr16:uid="{B413D11B-68D7-4522-ADCA-3AC3179154DA}" name="Query - TUS_feedstocks" description="Connection to the 'TUS_feedstocks' query in the workbook." type="100" refreshedVersion="8" minRefreshableVersion="5">
    <extLst>
      <ext xmlns:x15="http://schemas.microsoft.com/office/spreadsheetml/2010/11/main" uri="{DE250136-89BD-433C-8126-D09CA5730AF9}">
        <x15:connection id="5dad7629-24b8-4c94-a0b9-72d73adf1b75"/>
      </ext>
    </extLst>
  </connection>
  <connection id="5" xr16:uid="{98361A55-9EF3-400A-8BC8-0E364AA99494}" name="Query - TUS_refusal_heatmap" description="Connection to the 'TUS_refusal_heatmap' query in the workbook." type="100" refreshedVersion="8" minRefreshableVersion="5">
    <extLst>
      <ext xmlns:x15="http://schemas.microsoft.com/office/spreadsheetml/2010/11/main" uri="{DE250136-89BD-433C-8126-D09CA5730AF9}">
        <x15:connection id="f8543652-6d04-4886-9984-003b3a2fcb28"/>
      </ext>
    </extLst>
  </connection>
  <connection id="6" xr16:uid="{A372B123-0528-4651-B1B9-3FAA41A1CDA4}"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<sst xmlns="http://schemas.openxmlformats.org/spreadsheetml/2006/main" count="2860" uniqueCount="790">
  <si>
    <t>Project Heading</t>
  </si>
  <si>
    <t>Reference</t>
  </si>
  <si>
    <t>Description</t>
  </si>
  <si>
    <t>Project Site County</t>
  </si>
  <si>
    <t>Latitude</t>
  </si>
  <si>
    <t>Longitude</t>
  </si>
  <si>
    <t>Contract Stage</t>
  </si>
  <si>
    <t>Application Date</t>
  </si>
  <si>
    <t>Decision Date</t>
  </si>
  <si>
    <t>Floor Area</t>
  </si>
  <si>
    <t>Site Area</t>
  </si>
  <si>
    <t>Planning Authority</t>
  </si>
  <si>
    <t>Co. Dublin</t>
  </si>
  <si>
    <t>Plans Granted</t>
  </si>
  <si>
    <t>Dublin City Council</t>
  </si>
  <si>
    <t>Plans Refused</t>
  </si>
  <si>
    <t>On Site</t>
  </si>
  <si>
    <t>Completed</t>
  </si>
  <si>
    <t>South Dublin County Council</t>
  </si>
  <si>
    <t>Fingal County Council</t>
  </si>
  <si>
    <t>Index</t>
  </si>
  <si>
    <t>App_Status</t>
  </si>
  <si>
    <t>Estimated_Expiry</t>
  </si>
  <si>
    <t>Validity</t>
  </si>
  <si>
    <t>N</t>
  </si>
  <si>
    <t>Commenced</t>
  </si>
  <si>
    <t>Row Labels</t>
  </si>
  <si>
    <t>Grand Total</t>
  </si>
  <si>
    <t>Kildare County Council</t>
  </si>
  <si>
    <t>Days_to_decision</t>
  </si>
  <si>
    <t>URL</t>
  </si>
  <si>
    <t>Cavan County Council</t>
  </si>
  <si>
    <t>Cork County Council</t>
  </si>
  <si>
    <t>Donegal County Council</t>
  </si>
  <si>
    <t>Kerry County Council</t>
  </si>
  <si>
    <t>Kilkenny County Council</t>
  </si>
  <si>
    <t>Laois County Council</t>
  </si>
  <si>
    <t>Limerick County Council</t>
  </si>
  <si>
    <t>Mayo County Council</t>
  </si>
  <si>
    <t>Meath County Council</t>
  </si>
  <si>
    <t>Monaghan County Council</t>
  </si>
  <si>
    <t>Offaly County Council</t>
  </si>
  <si>
    <t>Tipperary County Council</t>
  </si>
  <si>
    <t>Waterford City &amp; County Council</t>
  </si>
  <si>
    <t>Westmeath County Council</t>
  </si>
  <si>
    <t>Wexford County Council</t>
  </si>
  <si>
    <t>Wicklow County Council</t>
  </si>
  <si>
    <t>Co. Wexford</t>
  </si>
  <si>
    <t>Co. Kilkenny</t>
  </si>
  <si>
    <t>Co. Cork</t>
  </si>
  <si>
    <t>Cork</t>
  </si>
  <si>
    <t>Co. Laois</t>
  </si>
  <si>
    <t>Co. Wicklow</t>
  </si>
  <si>
    <t>Co. Kildare</t>
  </si>
  <si>
    <t>Dublin</t>
  </si>
  <si>
    <t>Co. Limerick</t>
  </si>
  <si>
    <t>Co. Cavan</t>
  </si>
  <si>
    <t>Co. Kerry</t>
  </si>
  <si>
    <t>Kilkenny</t>
  </si>
  <si>
    <t xml:space="preserve"> </t>
  </si>
  <si>
    <t>Co. Meath</t>
  </si>
  <si>
    <t>Co. Westmeath</t>
  </si>
  <si>
    <t>Limerick</t>
  </si>
  <si>
    <t>Co. Monaghan</t>
  </si>
  <si>
    <t>184</t>
  </si>
  <si>
    <t>Co. Tipperary</t>
  </si>
  <si>
    <t>Co. Donegal</t>
  </si>
  <si>
    <t>Wexford</t>
  </si>
  <si>
    <t>Co. Waterford</t>
  </si>
  <si>
    <t>Co. Offaly</t>
  </si>
  <si>
    <t>Monaghan</t>
  </si>
  <si>
    <t>Waterford</t>
  </si>
  <si>
    <t>Y</t>
  </si>
  <si>
    <t>Under Construction or Completed</t>
  </si>
  <si>
    <t>Active Grant</t>
  </si>
  <si>
    <t>Expired</t>
  </si>
  <si>
    <t>No Active Grant on Site</t>
  </si>
  <si>
    <t>Application Year</t>
  </si>
  <si>
    <t>Number of Applications</t>
  </si>
  <si>
    <t>Meath</t>
  </si>
  <si>
    <t>€600k Anaerobic Digestion Facility</t>
  </si>
  <si>
    <t>TA900729</t>
  </si>
  <si>
    <t>€736k - Bio-Energy Facility</t>
  </si>
  <si>
    <t>115055</t>
  </si>
  <si>
    <t>19th September 2018: Work is underway on a Bio-energy facility containing a reception building, reception area, engine room, pumps and heat exchangers, administration building containing office, staff and amenity and changing facilities. permission is also sought for tank farms to include 2 no. anaerobic digestors, 2 no. post digestion storage tanks, 5 no.pre-storage tanks, gas flare and gas cleaning vessel. ancillary facilities will include 1 no. weighbridge, esb substation, post digestion loading area, wheel wash area, on site waste water treatment system, fencing, gates, new entrance road to proposed n4 grade separation scheme and internal roads with all associated works including landscaping, boundaries and services above and below ground. permission is also sought for temporary road access on to the r156 killucan road from the proposed development during the construction of the new n4 grade separation scheme. the process of anaerobic digestion is the subject of an application for a waste licence, all of which is described in detail in an accompanying environmental impact statement (eis). all of the relevant waste recovery activities as per the fourth schedule of the waste management act 1996 -2003, to which this application relates._x000D_
_x000D_
Works are expected to take in the region of 6 months to complete.</t>
  </si>
  <si>
    <t>€1.9m - Anaerobic Digestion Plant</t>
  </si>
  <si>
    <t>11539</t>
  </si>
  <si>
    <t>17th of September 2014: Construction work is underway on the agricultural anaerobic digestion facility, silage / feedstock storage silo, associated buildings including esb substation and site works including new entrance onto public road</t>
  </si>
  <si>
    <t>€426k - Change of Use to Farm Development</t>
  </si>
  <si>
    <t>SD13A/0093</t>
  </si>
  <si>
    <t xml:space="preserve">28th March 2016: Works are underway on the refurbishment of an existing farm building for use as a plant room for use within a farm based anaerobic digester facility to process grass silage and other organic material to produce renewable energy and fertiliser._x000D_
_x000D_
19th January 2016: We understand that the promoter is currently carrying out the construction of a farm based Anaerobic Digester to process grass silage and other organic material to produce renewable energy and fertiliser_x000D_
_x000D_
Project details consists of: Construction of a farm based anaerobic digester to process farm slurry and other organic material to produce renewable energy and fertiliser; change of use of existing farm building to anaerobic digester plant building. Construction of a detached office building; construction of 2 no. storage buildings; upgrade of the existing entrance; construction of a flare stack with height of 5.16m above proposed ground level (r.l = 76.36m above msl malin). Installation of 2 no. digester tanks with height of 12m above proposed ground level (r.l. range = 82.83 - 83.11m above msl malin); installation of 2 no. storage tanks with height of 6.87m above proposed ground level (r.l. = 77.37m above msl malin); construction of a weighbridge. Construction of an esb substation and connection to the national grid; installation of an effluent treatment unit and percolation area to cater for on site toilet facilities; construction of a landscaped berm around the facility; construction of a wheel wash facility; construction of 2 no. stormwater attenuation tanks and all associated site works._x000D_
_x000D_
Works are expected to take in the region of 10 months to complete. _x000D_
_x000D_
</t>
  </si>
  <si>
    <t>Change of Use - Farm Buildings to Anerobic Digestor Room</t>
  </si>
  <si>
    <t>135148</t>
  </si>
  <si>
    <t>22/04/2014:  A decision to refuse planning permission was issued by Cork Co. Co. on 24/03/2014 to Paddy Coffey to construct (1) a farm based anaerobic digestor to process farm slurry and other organic material to produce renewable energy and fertiliser, (2) change use of existing farm buildings to anerobic digestor plant room, construct extension to same, (3) construct a detached control room,(4) construct 2no. silage slabs and aprons,(5) construct effluent tank, (6) construct 2 no. digester tanks, (7) construct 4 no. storage tanks, (8) construct and wheel wash facility, (9) construct ESB sub-station, (10) upgrade existing entrance, (11) raw material bin, (12) carryout all associated site works.</t>
  </si>
  <si>
    <t>Anaerobic Digestion Facility</t>
  </si>
  <si>
    <t>13300021</t>
  </si>
  <si>
    <t>27/06/2014:  A decision to refuse planning permission was issued by Kildare Co. Co. on 13/06/2014 to Loadwise Logistics for use of an existing factory/production unit (Class 4 – use as a light industrial building) of 3,396sqm for the production of organic fertiliser. The development comprises: the construction of 2 No. anaerobic digestion tanks (with a combined capacity of 4,570 cubic metres) at a maximum height of 5.0 metres above ground level, 1 No. storage tank (with a capacity of 5,510 cubic metres) at a maximum height of 6.8 metres above ground level, 1 No. weighbridge, a new internal service road to the north of the facility and for all other development associated with the production facility and as including all required internal alterations, boundary, landscaping and infrastructural works above and below ground. The facility can receive up to a maximum of 17,000 tonnes of foodstuffs that are between “best before” and “use by” dates and will produce an output of up to 4,000 tonnes of organic fertiliser.</t>
  </si>
  <si>
    <t>€8.6m - Recovery Facility</t>
  </si>
  <si>
    <t>SA140011</t>
  </si>
  <si>
    <t>€697k - Agriculture Storage Building</t>
  </si>
  <si>
    <t>1455</t>
  </si>
  <si>
    <t>13/05/2014: A decision to refused planning permission was issued by Offaly Co. Co. on 07/05/2014 to John and Ronan Mooney for this project.
26/03/2014: A planning application was submitted to Offaly Co. Co. on 14/03/2014 by John and Ronan Mooney for 1 no. agricultural storage building and anaerobic digestion facility comprising of 2 nos. digester tanks, 1 no. storage tank, 2 nos. silage clamps, office and control room, footpaths, parking spaces with all associated site works and services.</t>
  </si>
  <si>
    <t>Anaerobic Digestor Facility</t>
  </si>
  <si>
    <t>F14A/0187</t>
  </si>
  <si>
    <t>04/07/2014: A decision to refused planning permission was issued by Fingal Co. Co. on 03/07/2014 to Alan Hartford for this project.
21/05/2014: A planning application was submitted to Fingal Co. Co. on 13/05/2014 by Alan Hartford for the construction of anaerobic digestion facility comprising of 1 no. reception building, 2 no digester tanks, 1 no. storage tank, 3 no. silage clamps, 1 no. digestate solid storage building, 1 no. combined heat and power unit, biofilter office &amp; control room, weightbridge, wheel wash area, access road, parking spaces, and all associated site works and services. This development also requires a waste facility permit under regulations 2007 (s.i. 821 of 2007 &amp; s.i. 86 of 2008), in which application is also being made to Fingal County Council.</t>
  </si>
  <si>
    <t>Anaerobic Digester</t>
  </si>
  <si>
    <t>1450576</t>
  </si>
  <si>
    <t>06/08/2014:  A decision to grant planning permission was issued by Donegal County Council on 10/07/2014 to Recycle Products Limited for the construction of an anaerobic digester for the production of renewable energy and fertiliser with associated site development works in place of the anaerobic digestor previously granted permission on the site ref. no. pl 05.205313. the development will provide for the change of use of an existing hay shed to storage area separator, erection of a reception building, buffer tanks, reception tank, mixing tank, a digestor tank and secondary digestor tank with co-joining pumproom, a storage tank, biofilter, condensate trap and chp unit.</t>
  </si>
  <si>
    <t>€29.7m - Anaerobic Digester</t>
  </si>
  <si>
    <t>1451399</t>
  </si>
  <si>
    <t>10th May 2016: Williams Industrial Services Limited, Co. Antrim have commenced construction work on the commercial centralised anaerobic digester which shall process alternative feedstock's and produce renewable energy and fertiliser. The works shall involve the construction/ provision of the following (a) four primary digesters with collection domes (b) pump house building (c) control building (c) control building, (d) c02 compression building, cooling tower,gas storage tanks and truck filing point (e) provision of a containerised chp engine and an associated stack (f) biogas purification and bottling plant unit (g) a feedstock reception building containing feedstocks areas, liquid feed tanks, pasteurisation tanks (h) weighbridge, lorry wash-down area, water pumping station, storm water interceptor , waste water storage tank, sud's storm water attenuation, retaining wall, bund wall and associated landscaping (i) provision of a pre pit, flare, carbon filter and stack (j) all drainage and other associated site development works. retention planning permission is sought for retention and completion of two access roads to service the site linking it to existing roads within the glenmore estate._x000D_
_x000D_
Various specialist sub-contractors will be domestic to the main contractor._x000D_
_x000D_
Construction work is expected to take 12 months to complete.</t>
  </si>
  <si>
    <t xml:space="preserve">Anaerobic Digestion Facility </t>
  </si>
  <si>
    <t>154335</t>
  </si>
  <si>
    <t>29/04/2015:  A decision to refuse planning permission was issued by Cork County Council on 15/04/2015 to Pat Coffey for the construction of anaerobic digestion facility comprising of 1 no. reception building, 1 no. digester tank, 3 no. pre-storage tanks, 1 no. storage tank, 1 no. combined heat and power unit, 1 no. flare, biofilter, office and control room, weighbridge, wheel wash area, access road, parking spaces, bunding and all associated site works and services.</t>
  </si>
  <si>
    <t xml:space="preserve">€560k - Farm Buildings </t>
  </si>
  <si>
    <t>15600115</t>
  </si>
  <si>
    <t>24/04/2015: A decision to grant planning permission was issued by Tipperary Council on 20/04/2015 to Michael Monagle for development of 1980 integrated sow unit &amp; anaerobic digester. to optimise layout of site this new application addresses proposed material changes to layout &amp; design of previously approved 1 no. grower house, 1 no. farrowing house, 1 no. dry sow house, 4 no. fattening houses, dry store, covered loading bay, geomembrane lined manure storage basin, 2500m3 anaerobic digester, 6 no. feed tanks &amp; associated site works. a revised eis will accompany this application. current pig farm has an ippc license (ref po437-02)</t>
  </si>
  <si>
    <t xml:space="preserve">€779k - Light Industrial Building </t>
  </si>
  <si>
    <t>16/04/2021: A decision to grant extension of duration planning permission was issued by Wexford County Council on 09/04/2021 to Malcolm Rothwell for this project. (Plan Ref 20151267E)_x000D_
_x000D_
01/03/2016: A decision to grant planning permission was issued by Wexford County Council on 24/02/2016 to Malcolm Rothwell for the construction of an anaerobic digestion facility comprising of 1 no. reception building, 1 no digester tank, 3 nos. pre storage tanks, 1 no. storage tank, 1 no. combined heat and power unit, 1 no flare, biofilter, office/toilets &amp; control room, weighbridge, wheel wash area, access road, parking spaces, wastewater treatment system and all associated site work. the development also requires a waste facility permit under regulations 2007 (s.i. 821 of 2007 &amp; s.i. 86 of 2008). (Plan Ref 20151267)</t>
  </si>
  <si>
    <t xml:space="preserve">€714k - Heavy Industrial </t>
  </si>
  <si>
    <t>08/07/2016:  A decision to grant planning permission was issued by Wexford County Council on 29/06/2016 to Melvin Rothwell for the construction of anaerobic digestion and organic fertiliser production facility, comprising of 1 no. digester tank, 1 no. storage tank, 1 no. combined heat and power unit, 1 no. flare, bio filter, agricultural feedstock storage, parking space and all associated site works and services.</t>
  </si>
  <si>
    <t xml:space="preserve">€500k - Anaerobic Digestion Facility </t>
  </si>
  <si>
    <t>16264</t>
  </si>
  <si>
    <t>15/02/2017: A decision to grant planning permission was issued by Cavan County Council on 13/02/2017 for the demolition an existing derelict house and the construction of an anaerobic digestion facility comprising of 1 no. reception building, 2 no. digester tanks, 4 no. pre storage tanks, 2 no. storage tanks, green waste storage, 1 no. combined heat and power unit, 1 no. flare, biofilter, office &amp; control room, weighbridge, wheel wash area, access road, parking spaces, and all associated site works and services. this development requires a waste facility permit under s.i. 821 of 2007 &amp; s.i. 86 of 2008 in which application is also being made to cavan county council. this development is also subject to a 3 stage validation process by the Department of Agriculture, Food and the Marine.</t>
  </si>
  <si>
    <t>Lismagratty</t>
  </si>
  <si>
    <t xml:space="preserve">€500k - Anaerobic Digester Development </t>
  </si>
  <si>
    <t>1651411</t>
  </si>
  <si>
    <t>23/11/2016: A decision to refused planning permission was issued by Donegal County Council on 17/11/2016 to ALG Biogas Limited for this project._x000D_
_x000D_
03/10/2016: A planning application was submitted to Donegal County Council on 28/09/2016 by ALG Biogas Limited for the construction of a commercial centralised anaerobic digester which shall process alternative feedstocks including animal waste and produce renewable energy and fertiliser having a total output of 500kw. the works shall invovle construction / provision of the following: (a) two primary digesters with collection domes (b) pump house building (c) control building (d) provision of a containerised chp engine and associated stack (e) a feedstock reception building and macerator building (f) weighbrdige , pasteurisation tank, storm water interceptor, provision of a pre pit and flare (g) all drainage and associated site development of a new vehicular entrance and access roadway.</t>
  </si>
  <si>
    <t>€500k - Anaerobic Digestion Unit</t>
  </si>
  <si>
    <t>16729</t>
  </si>
  <si>
    <t>16/01/2017: A decision to grant planning permission was issued by Waterford Council on 12/01/2017 to James McGrath to construct an anaerobic digestion and organic fertilizer production unit, comprising 1 pre-storage tank, 1 digester tank, 1 treatment unit, 1 storage tank, 1 combined heat and power unit, 1 flare and all associated site works.</t>
  </si>
  <si>
    <t>€100k - Anerobic DigesterPlant &amp; ABP Building, Killuragh</t>
  </si>
  <si>
    <t>177026</t>
  </si>
  <si>
    <t xml:space="preserve">17th August 2022: Works are underway on the construction of a new digester plant and associated ABP building with associated site works to process farm slurry and other organic material to provide renewable energy and fertilizer). Works are being carried out privately by the promoter. _x000D_
_x000D_
Please see linked project for information on original project. </t>
  </si>
  <si>
    <t xml:space="preserve">€4.2m - Renewable Bioenergy Plant </t>
  </si>
  <si>
    <t>FW13A/0089/E1</t>
  </si>
  <si>
    <t>26th March 2018: Work is underway on the construction of a renewable bioenergy plant to generate up to 3.8mw of electricity from 90,000 tonnes of non-hazardous biodegradable waste per annum utilising anaerobic digestion (ad) technology on a 2.38 hectares site within Roadstone Wood’s Huntstown Quarry, Huntstown, North Road, Finglas, Dublin 11._x000D_
_x000D_
The proposed plant will comprise the following elements: (i) 13.9m high main building (4958.5 sq. m. floor area) incorporating feedstock reception and processing areas, digestate treatment areas, storage areas, workshop and including a 3 storey administration and welfare area (1744.8 sq. m. floor area); (ii) digestion tank farm (4m high bund) enclosing 4 digester tanks (up to 25.4m max. height, c.5000m3), 2 no. digestate treatment tanks (up to 25.4m max. height, c.5000m3), 2 digester feed buffer tanks (up to 17.6m max. height, 1800m3), and 2 no. pre-pasteurisation tanks (up to 12.8m max. height, 700m3) [total 10 no. tanks], to include stairwell towers and gantries; (iii) wastewater treatment plant tank farm (4m high bund) enclosing 3 sbr aeration tanks (up to 16.0m max. height, c.2200m3), sludge tank (up to 10.8m max. height, c.75m3), process water tank (up to 22.9m max. height, 2000m3) and process liquor tank (up to 22.6m. max. height, 2400m3) [total 6 tanks], to include stairwell towers and gantries; (iv) 2 enclosed combined heat and power 2mw engines (3.6m high: 65.8 sq. metres floor area each), 28m high stack, 13.7m high gas holder (1800m3), 8.2m high biogas flare stack, 2 no. 12m high gas scrubbers, gas treatment equipment enclosed in 1.8m high container (30.6 sq. m floor area) and 2.5m high container (78.8 sq. m floor area), 3 no. bunded electrical transformers (4.8m high) and 3.0m high sub-station (51.9 sq. m. floor area); (v) various plant and vessels including 2 pasteurisation units (5.85m high) each containing heat exchanger and 3 no. c.24m3 tanks, 2.5m high ferric chloride storage tank (c.15m3), 5m high caustic storage tank (c.35m3), storm water tank (up to 21m max. height, c.2000m3)._x000D_
_x000D_
4 liquid waste tanks (up to 10.5m max. height, c.90m3), enclosed pump equipment (2m high, 10 sq. m floor area), boiler, and enclosed air blower unit (3m high, 36 sq. m floor area); (vi) odour control system (15.7m high: 313.8 sq. m. floor area) and 25m high stack; (vii) approx. 100mm diameter 1000m long rising main with connection into existing mains sewer at north road, and package pumping station (2m high: 29.7 sq. m. floor area) (viii) 2 no. weighbridges, office (17.2 sq. m. floor area), bunded vehicle refuelling area with diesel storage tank (c.5000 litres), 2 no. wheel washes and vehicle wash, inner and outer 2.4m high mesh panel perimeter fencing with 7m wide entrance gate and 5.5m wide exit gate, 5 no. directional signs (total area of 8.8 sq. m), pipebridge and walkway, lighting, landscaping, 22 no. car parking spaces and bicycle rack, internal circulation roads, concrete foundation slabs and all site works, facilities and services. Access is at an existing permitted vehicular access at north road and vehicles will avail of existing quarry circulation roads. This application is accompanied by an environmental impact statement (eis) and a natura impact statement (nis). _x000D_
_x000D_
This application relates to a development that will require an industrial emissions directive licence from the environmental protection agency. The planning application, eis and nis may be inspected or purchased at a fee not exceeding the reasonable cost of making a copy at the offices of the planning authority during its public opening hours (9.30 - 16.30 monday – friday) at fingal county council, grove road, blanchardstown, fingal, dublin 15. _x000D_
_x000D_
A submission or observation in relation to the application may be made in writing to the planning authority on payment of a fee of €20, within the period of 5 weeks, beginning on the date of receipt by fingal county council of the application, and such submissions or observations will be considered by the planning authority in making a decision on the application. the planning authority may grant permission subject to or without conditions, or may refuse to grant permission. (Plan. Ref:FW13A/0089/E1)_x000D_
_x000D_
On the 3rd of October 2013 Stream Bioenergy was issued a decision to grant planning permission by Fingal County Council for the construction of a renewable bioenergy plant to generate up to 3.8mw of electricity from 90,000 tonnes of non-hazardous biodegradable waste per annum utilising anaerobic digestion (ad) technology on a 2.38 hectares site within Roadstone Wood’s Huntstown Quarry, Huntstown, North Road, Finglas, Dublin 11. _x000D_
_x000D_
The proposed plant will comprise the following elements: (i) 13.9m high main building (4958.5 sq. m. floor area) incorporating feedstock reception and processing areas, digestate treatment areas, storage areas, workshop and including a 3 storey administration and welfare area (1744.8 sq. m. floor area); (ii) digestion tank farm (4m high bund) enclosing 4 no. digester tanks (up to 25.4m max. height, c.5000m3), 2 no. digestate treatment tanks (up to 25.4m max. height, c.5000m3).  _x000D_
_x000D_
The development also includes 2 no. digester feed buffer tanks (up to 17.6m max. height, 1800m3), and 2 no. pre-pasteurisation tanks (up to 12.8m max. height, 700m3) [total 10 no. tanks], to include stairwell towers and gantries; (iii) wastewater treatment plant tank farm (4m high bund) enclosing 3 no. sbr aeration tanks (up to 16.0m max. height, c.2200m3), sludge tank (up to 10.8m max. height, c.75m3), process water tank (up to 22.9m max. height, 2000m3) and process liquor tank (up to 22.6m. max. height, 2400m3) [total 6 no. tanks], to include stairwell towers and gantries; (iv) 2 no. enclosed combined heat and power 2mw engines (3.6m high: 65.8 sq. metres floor area each), 28m high stack, 13.7m high gas holder (1800m3), 8.2m high biogas flare stack, 2 no. 12m high gas scrubbers, gas treatment equipment enclosed in 1.8m high container (30.6 sq. m floor area) and 2.5m high container (78.8 sq. m floor area), 3 no. bunded electrical transformers (4.8m high) and 3.0m high sub-station (51.9 sq. m. floor area); _x000D_
_x000D_
(v) Various plant and vessels including 2 no. pasteurisation units (5.85m high) each containing heat exchanger and 3 no. c.24m3 tanks, 2.5m high ferric chloride storage tank (c.15m3), 5m high caustic storage tank (c.35m3), storm water tank (up to 21m max. height, c.2000m3), 4 no. liquid waste tanks (up to 10.5m max. height, c.90m3), enclosed pump equipment (2m high, 10 sq. m floor area), boiler, and enclosed air blower unit (3m high, 36 sq. m floor area); (vi) odour control system (15.7m high: 313.8 sq. m. floor area) and 25m high stack; (vii) approx. 100mm diameter 1000m long rising main with connection into existing mains sewer at north road, and package pumping station (2m high: 29.7 sq. m. floor area) (viii) 2 no. weighbridges, office (17.2 sq. m. floor area), bunded vehicle refuelling area with diesel storage tank (c.5000 litres), 2 no. wheel washes and vehicle wash, inner and outer 2.4m high mesh panel perimeter fencing with 7m wide entrance gate and 5.5m wide exit gate, 5 no. directional signs (total area of 8.8 sq. m), pipebridge and walkway, lighting, landscaping, 22 no. car parking spaces and bicycle rack, internal circulation roads, concrete foundation slabs and all site works, facilities and services. _x000D_
_x000D_
Access is at an existing permitted vehicular access at north road and vehicles will avail of existing quarry circulation roads. This application is accompanied by an environmental impact statement (eis) and a natura impact statement (nis). This application relates to a development that will require an industrial emissions directive licence from the environmental protection agency. _x000D_
_x000D_
A main contractor has been appointed, however the company details are yet to be disclosed.</t>
  </si>
  <si>
    <t>Agricultural Tanks</t>
  </si>
  <si>
    <t xml:space="preserve">€2m - Anaerobic Digestion Plant, Rathmooney </t>
  </si>
  <si>
    <t>F12A/0119/E1</t>
  </si>
  <si>
    <t xml:space="preserve">€171k - Reception Building </t>
  </si>
  <si>
    <t>18433</t>
  </si>
  <si>
    <t>On the 19th April 2021 An Bord Pleanála overturned Kilkenny County Council's decision to grant planning permission for a development at this site. The development consists of an agricultural slurry and rotation crop based anaerobic digestion plant for the production of renewable energy and fertiliser will comprise of the following: 1 no. single storey reception building with welfare facilities, staff and visitor car-parking, truck delivery and pickup hardstanding area, 1 no. water storage tank, 1 no. wheel wash, 1 no. weighbridge, 2 no. digester tanks, 2 no. digestate storage tanks, 2 no. slurry storage tanks, 4 no. feed-stock clamps 1 no. biogas flare, 1 no. gas boiler container, 1 no. pump and control room container, 1 no. biogas cleaning &amp; upgrading container, 1 no. gas compression container, 2 no. surface water attenuation tanks, 2 no. surface water interceptor units, 2 no. surface water flow limited outfalls, 1 no. foulwater treatment unit &amp; pump sump, 1 no. esb substation, external perimeter stockproof fencing and gates, landscaping &amp; tree screening and associated site works. (An Bord Pleanála Ref: 303466)</t>
  </si>
  <si>
    <t xml:space="preserve">€60k - Ananerobic Digestion Facility </t>
  </si>
  <si>
    <t>19296</t>
  </si>
  <si>
    <t xml:space="preserve">30/10/2019: A decision to grant planning permission was issued by Waterford Council on 24/10/2019 to Ormonde Organics Limited for the development at its existing composting and anaerobic digestion facility consisting of installation of a biogas scrubbing and compression unit, biogas grid entry unit and compressor unit and associated pipes to facilitate the export of biogas produced on site to the national grid. permission is also sought for the extension of the bunded concrete area to the rear of the anaerobic digestion plant to accommodate an additional digestate storage tank (c. 12.65m in height and c.25m in diameter) and relocation of the existing gas flare on site. the application relates to development which comprises or is for the purpose of an activity requiring an industrial pollution prevention and control licence (now replaced by an industrial emissions licence). A natura impact statement (nis) is included. </t>
  </si>
  <si>
    <t>€1.39m - Commercial Anaerobic Digestion Plant/Offices</t>
  </si>
  <si>
    <t>19932</t>
  </si>
  <si>
    <t>13/11/2019: A decision to refuse planning permission was issued by Kerry County Council on 29/10/2019 for a commercial anaerobic digestion plant for the production of renewable energy (biogas) and fertiliser (digestate) involving the construction and provision of a weight bridge, security hut, feed stock reception and mechanicalseparation containing reception pits, de-packaging equipment, multifuel boiler, soup tank, grid removal, and staff offices and facilities, 2 x digestate storage tanks, digestate dewatering building, odour control stack and chemical scrubber, waste water clean up and recirculation plant, thermal oxidation of fibre digestate, 1 x no. hydrolysis tank, 2 x no. ad tanks, biogas storage tank, biogas clean up and separation equipment including compressors and chillers, chp modular generator, pasteurisation equipment and 1 no. digestate buffer tank, concrete apron, all drainage, all other associated site works including landscaping, provision of new access and upgrade of sight lines onto the r551.</t>
  </si>
  <si>
    <t xml:space="preserve">Renewable Energy Development </t>
  </si>
  <si>
    <t>28/10/2019: A decision to grant planning permission was issued by Donegal County Council on 24/10/2019 for extension of duration for the construction of an anaerobic digester for the production of renewable energy and fertiliser involving the construction of a primary and secondary digester with collection dome, a co-joining pump, two separate digestate storage tanks with collection domes and pump rooms, and other structures associated with the operation of an anaerobic digester system including the following: two feed hoppers, pre pit, chp building,electrical substation, flare and biogas bottling unit. Works shall include the provision of a concrete apron, all drainage and all other associated site works. _x000D_
_x000D_
Please see linked project for further information on the original development.</t>
  </si>
  <si>
    <t xml:space="preserve">€822k - Bio Energy Facility </t>
  </si>
  <si>
    <t>206101</t>
  </si>
  <si>
    <t>22/09/2020: A decision to grant planning permission was issued by Westmeath County Council on 18/09/2020 to Bio Agrigas Limited for a bio-energy facility containing a reception building comprising of reception area, engine room, pumps and heat exchangers. Administration building containing office, staff amenity and changing facilities. Permission is also sought for tank farms to include 2 no. anaerobic digesters, 2 no. post digestion storage tanks, 5 no. pre-storage tanks, gas flare and gas cleaning vessel. ancillary facilities will include 1 no. weighbridge, esb substation, post digestion loading area, wheel wash area, on site waste water treatment system, fencing, gates, new entrance road to n4 grade separation scheme and internal roads with all associated works including landscaping, boundaries and services above and below ground. The plant will operate as per the conditions of waste licence (ref w0285-01). An environmental impact statement (eis) has been prepared and accompanies this planning application._x000D_
_x000D_
The Promoter recently withdrew an application for a similar development at this site.</t>
  </si>
  <si>
    <t xml:space="preserve">€16.2m - Renewable Bioenergy Plant, Little Island </t>
  </si>
  <si>
    <t>205549</t>
  </si>
  <si>
    <t>€2.2m - Renewable Biogas Facility Development, Ballyduff</t>
  </si>
  <si>
    <t>20321</t>
  </si>
  <si>
    <t xml:space="preserve">6th November 2025 - Please note that the approved appeal decision has been overturned in the High Court. This project will not be tracked for any further updates unless new plans are submitted._x000D_
_x000D_
4th April 2022: We understand that a judicial review is ongoing for this development in the High Court. _x000D_
_x000D_
On the 17th of February 2022 an appeal that was lodged with An Bord Pleanála overturned Offaly County Council’s decision to refuse planning permission to a renewable biogas facility on a 2.1379 hectare site to produce renewble energy and organic fertiliser. The plant will include: (i) new site entrance, internal road, yards, circulation areas and parking; (ii) grid injection unit; (iii) feedstock reception hall; (iv) boiler and plant room; (v) weighbridge cabin and laboratory; (vi) weighbridge; (vii) 2 no. primary digester tanks; (viii) 1 no. secondary digester tank; (ix) 2 no. liquid digestate storage tanks; (x) 1 no. water storage tank; (xi) 2 no. manure reception tanks; (xii) 1 no. buffer tank; (xiii) flare; (xiv) pump room; (xv) tank bund wall; (xvi) solid digestate store; (xvii) pasteurisation unit; (xviii) gas entry unit and gas upgrade unit; (xix) 3 no. lpg tanks; (xx) 3 no. covered silage clamps; (xxi) wheel-wash; (xxii) landscaping and perimeter fencing; (xxiii) signage; and (xxiv) all associated site works. (An Bord Pleanála Ref: 309488)_x000D_
_x000D_
Works are hoped to be completed by Q3 2023. Works are expected to be carried out over a phased basis and take in the region of 12 months to complete. </t>
  </si>
  <si>
    <t xml:space="preserve">€1.4m - Maturation Building </t>
  </si>
  <si>
    <t>20761</t>
  </si>
  <si>
    <t>09/04/2021: A decision to grant planning permission was issued by Waterford Council on 08/04/2021 to Ormonde Organics Limited for development at its existing composting and anaerobic digestion facility. the development will consist of the construction of a feedstock bunker building, a compost maturation building and associated canopy, a digestive storage tank, a wood chip air filter, widening of internal access road to anaerobic digestion facility, extension of paved concrete area to the north, south and east of the facility, the provision of an additional attenuation pond and the relocation and amendment of the digestive storage tank permitted under waterford city and county council reg. ref. 19/296 to now provide a digester tank. _x000D_
_x000D_
This development will facilitate an increase in the intake of materials at the facility from 40,000 tonnes to 80,000 tonnes per annum. The proposed development includes all ancillary site development and boundary treatment works above and below ground. This application relates to development for the purposes of an activity requiring a licence under the industrial emissions directive. an environmental impact assessment report (eiar) and a natura impact statement (nis) will be submitted to the planning authority with the application.</t>
  </si>
  <si>
    <t xml:space="preserve">€14k - Agricultural Feedstock Facility </t>
  </si>
  <si>
    <t>201340</t>
  </si>
  <si>
    <t xml:space="preserve">06/08/2021: A decision to grant planning permission was issued by Tipperary Council on 04/08/2021 for the construction and operation of an agricultural feedstock based 1mw anaerobic digestion (ad) biomethane facility producing renewable energy facility utilising 29,800 tonnes per annum of agriculture sourced feedstocks. the proposed development will occupy an area of 2.31 hectares (5.71 acres) and will include the following elements: 1 no. single storey reception building with welfare facilities, staff and visitor car-parking, 1 no. truck delivery and pickup hardstanding area, 1 no. site perimeter low level bund, 1 no. overground water storage tank, 2 no. 40ft storage containers, 1 no. 20ft storage container, 1 no. propane storage tank, 1 no. methane storage tank, 1 no. feedstock hopper/feeder, 1 no. wheel wash, 1 no. rainwater harvesting system, 1 no. underground rainwater storage tank, 1 no. weighbridge, 2 no. anaerobic digester tanks, 2 no. digestate storage tanks, 1 no. slurry storage tanks, 4 no. feed-stock clamps, 1 no. biogas and biomethane flare, condensate trap and pump, 1 no. 500 kwchp plant, 1 no. pump and control room container, 1 no. biogas cleaning and upgrading container, 1 no. biogas compression container, 2 no. water interceptor units, 1 no. surface water soak-away designed to bre365, surface water and feedstock leachate management infrastructure, 1 no. 6 pe wastewater treatment system, 1 no. esb substation, new entrance off l1071, external perimeter stockproof fencing and gates, landscaping and tree screening and associated site works. </t>
  </si>
  <si>
    <t>€60k - Biogas Facility</t>
  </si>
  <si>
    <t>2193</t>
  </si>
  <si>
    <t>On the 19th of February 2024 an appeal that was lodged with An Bord Pleanála upheld Mayo County Council’s decision to grant planning permission for an anaerobic digestion (ad) biogas facility and associated gas pipeline. comprising of: renewable enery gproject consistin of an ad biogas facility using locally sourced silage &amp; slurry as feedstock to generate biogas for export to the national grid with residual digestate being available for use locally as bio-fertiliser;;2 no grass silage storage clamps;access &amp; circulation tract from the l1110 of c.832m with average width of 6m; new site entrance on the mullafarry rd and c.236 of new 4m wide site access track and upgrade of c.92m; pipeline of c.8.6km located in the public road and verges to connect the ad facility to the national grid north of ballina; all ancillary development including a site office building, weighbridge, perimeter landscaping berm, fencing, lighting, attenuation tank and on-site drainage; nis acccompanies the application. (An Bord Pleanála Ref: 313975)</t>
  </si>
  <si>
    <t>Co. Mayo</t>
  </si>
  <si>
    <t>€8.5m - Renewable Energy Facility, Duleek</t>
  </si>
  <si>
    <t>212347</t>
  </si>
  <si>
    <t xml:space="preserve">26th November 2025 - Works have commenced on site._x000D_
_x000D_
Works include the erection of an agricultural biogas renewable energy facility, consisting of 3 no. primary digester tanks, 2 no. post digestor tanks with integrated concrete link pump-room, containerized pasteurization unit with auxiliary tanks, 1 no. emergency flare with base and security fencing, 3 no. agricultural solid feeders with associated concrete bases, 2 no. underground pre-reception tanks, 2 no. covered agricultural digestate storage tanks, 2 no. containerized gas chp units with concrete bases, 1 no. site office/control building with associated staff car parking area and wastewater treatment tank and eco-flow coco filter, 1 no. containerised biogas upgrading treatment system and associated hardstanding, 1 no. electric transformer and sub-station with associated hard standing and security fence, erection of covered agricultural storage building with internal clamp areas and center access passage._x000D_
_x000D_
Erection of nutrient recovery system building with 2 no. nutrient recovery systems with ancillary tanks and equipment, erection of 4 no. ass double bunded storage tanks with concrete bases, erection of digestate drying and pelletizing building, erection of pellet storage building with the internal racking system, erection of underground agricultural weighbridge, erection of boundary earth bunded area and landscaping, relocation of existing agricultural access laneway, provision of new hardstanding access laneway, proposed upgrade of existing access arrangement and junction improvement works, proposed erection of street lighting columns with security camera provision, new internal drainage system with underground interceptor/storage tanks and rainwater collection tank, proposed laying of the underground gas pipeline (3.4km) to a gas grid connection point, ancillary site works and new boundary fencing and landscaping scheme._x000D_
_x000D_
We understand that Envirofarm Limited was involved up to the point of planning being obtained. </t>
  </si>
  <si>
    <t>€1m - Biogas Renewable Energy Facility, Swinford</t>
  </si>
  <si>
    <t>22571</t>
  </si>
  <si>
    <t>07/09/2022: A decision to refused planning permission was issued by Mayo County Council on 05/09/2022 to Moy Valley Biogas Limited for this project.
19/07/2022: A planning application was submitted to Mayo County Council on 13/07/2022 by Moy Valley Biogas Limited for the construction and continuous operation of an agricultural biogas renewable energy facility consisting of; 2 no. primary digester tanks, 2 no. post digester tanks with pumproom, pasteurisation unit with auxiliary tanks, emergency flare with base and security fencing, 2 no. agricultural solid feeders with associated concrete bases, 2 no. underground pre-reception tanks, 2 no. covered agricultural digestate storage tanks, gas combined heat &amp; power (chp) unit with concrete base, site office/control building with associated staff carparking area and wastewater treatment system and percolating area, biogas upgrading treatment and compression system, electric transformer and sub-station with security fence, agricultural feedstock storage clamp building, nutrient recovery system building with ancillary tanks and equipment, 4 no. ammonium sulphate solution (ass) storage tanks with concrete bases, digestate drying and pelletising building, pellet storage building, weighbridge, construct new access and entrance improvement works, site lighting with security cameras, surface water drainage system with storage pond and discharge system, boundary earth bunded areas, landscaping and boundary security fending and all ancillary works located on lands measuring 4.0 hectares. this application is accompanied by a nis.</t>
  </si>
  <si>
    <t>€15.2m - NaringTech Biorefinery Biopoducts Campus Development, Derryville</t>
  </si>
  <si>
    <t>2260395</t>
  </si>
  <si>
    <t>21st June 2023: We understand that works are underway on Phase 1 of a Biorefinery Facility to include the construction of a new single level steel framed building and ancillary site works with new site access from the R502, internal access roads, fire water tank and security fences._x000D_
_x000D_
Works include the construction of a development of a bioproducts campus. the bioproducts campus development consists of an integrated compost / growing media facility and anaerobic digestion facility as well as a biorefinery. the compost / growing media facility comprises 1 no. composting building (incorporating feedstock intake area, storage area, in-vessel tunnels, workshop), solar panels at roof level, associated biofilter and liquid storage tanks, 1 no. maturation building and 1 no. office building. the anaerobic digestion facility comprises 3 no. digester tanks, 2 no. digestate storage tanks, 2 no. biogas fuelled electricity generating gas engines, 3 no. biogas processing units, associated storage tanks, bunding, plant and 1 no. gas flare. _x000D_
_x000D_
The biorefinery includes 1 no. building (incorporating a goods inward area, processing area, drying room, process control rooms, a laboratory and offices), associated feedstock storage tanks; a bioenergy facility comprising 1 no. biomass boiler building, associated water storage tank, 1 no. materials storage building. the integrated compost / growing media facility and anaerobic digestion facility will accept up to 80,000 tonnes of waste materials per annum. provision of new site access from the r502, internal access roads and hardstanding, car parking, fire water tank and retention pond, esb substation and pump house, 4 no. weighbridges, entrance gate and security fence. the proposed development includes all ancillary site development, landscaping and boundary treatment works above and below ground. the application relates to development which comprises or is for the purposes of an activity requiring an industrial emissions licence. an environment impact assessment report will be submitted with this application.</t>
  </si>
  <si>
    <t>Tipperary</t>
  </si>
  <si>
    <t>€19m - Project Evergreen Production Facility, Monasterevin</t>
  </si>
  <si>
    <t>221035</t>
  </si>
  <si>
    <t xml:space="preserve">27th June 2025 - Works are now progressing on phase 2 of this scheme. Works constinue to be carried out on a direct labour basis._x000D_
_x000D_
11th September 2024: Works are underway on the construction of a renewable biogas and biofertiliser production facility with an intake of up to 165,000 tonnes of feedstock per annum that will feed into the existing gas networks ireland (gni) network. _x000D_
_x000D_
The facility will comprise of: *input weigh bridges and weighbridge offices; *reception (incorporating offices, control room/laboratory, canteen, changing and toilet facilities) *feedstock building and solid digestate store; *boiler/plant maintenance including esb and chp store; *4 no digestor units and 1 no post digester unit, pre-acidification unit, biological desulphurisation and technical building all located within a containment bund; *covered storage tanks; * silage clamps; *connection to existing gas network ireland infrastructure and all associated site development, drainage and infrastructure works above and below ground. an environmental impact assessment report (eiar) and natura impact statement (nis) have been prepared in respect of the proposed development._x000D_
_x000D_
Cis understands that the promoter will oversee works on this development. </t>
  </si>
  <si>
    <t>€2m - Reception Building/Workshop, Nobber</t>
  </si>
  <si>
    <t>221214</t>
  </si>
  <si>
    <t>11th July 2025 - We have been advised that the project is still on site._x000D_
_x000D_
7th June 2023: We understand that works are underway on the provision of an Anaerobic Digestion Facility with an intake of up to 50,000 tonnes of organic feedstock material per annum. The Facility will comprise a waste reception building (incorporating workshop, control room and welfare facilities) and site development works._x000D_
_x000D_
Planning Description: _x000D_
08/03/2023: A decision to grant planning permission was issued by Meath County Council on 06/03/2023 to College Proteins for a development which will consist of the demolition of an existing garage and the provision of an anaerobic digestion facility with an intake of up to 50,000 tonnes of organic feedstock material per annum. _x000D_
_x000D_
The facility will comprise a waste reception building (incorporating workshop, control room and welfare facilities), 2 no. digester tanks, 2 no. digestate storage tanks, glycerine tank, buffer tank, pasteuriser tank, 4 no. liquid reception tanks; all of the above tanks located within a fully bunded concrete area; associated biofilter, gas flare, biogas combined heat and power plant, internal access roads, weighbridge, truck loading area and soil deposition area. _x000D_
_x000D_
The proposed development will also include all associated site development, drainage and infrastructure works above and below ground. the maximum height of the proposed development is the chimney stack associated with the biofilter at c. 18m above ground level. the application relates to development which comprises or is for the purposes of an activity requiring an industrial emissions licence. an environmental impact assessment report (eiar) will be submitted to the planning authority with the application.</t>
  </si>
  <si>
    <t>Anaerobic Digester Facility, Ballyragget</t>
  </si>
  <si>
    <t>22687</t>
  </si>
  <si>
    <t>06/03/2025 - Following an appeal being lodged,  An Bord Pleanála has approved planning._x000D_
_x000D_
01/03/2023: A decision to grant planning permission was issued by Kilkenny County Council on 27/02/2023 for this project._x000D_
_x000D_
For development. the proposed development will consist of: construction of two anaerobic digesters, one equalization tank to include concrete base, earth embankment and associated works; construction of biogas storage dome with biogas flare, desulfurization unit; construction of membrane and control building with yard slab and link road; construction of ferric chloride storage tank; installation of a new pipeline with underground and overground sections for the purpose of conveying renewable biogas to the glanbia facility east of the n77 road; realignment of the existing internal road to facilitate vehicle movements; drainage works and all associated site works including landscaping. the dismantling and removal of an existing disused sludge mixing tank; dismantling and removal of an existing biotower. this facility holds an industrial emissions licence issued by the environmental protection agency. a natura impact statement (nis) will accompany this application.</t>
  </si>
  <si>
    <t>€2.1m - Anaerobic Digestion Facility, Curragh</t>
  </si>
  <si>
    <t>221632</t>
  </si>
  <si>
    <t>On the 26th of April 2023 an appeal lodged was withdrawn._x000D_
_x000D_
On the 14th of March 2023 an appeal was lodged with An Bord Pleanála against Meath County Council's decision to grant planning permission for the development of an anaerobic digestion facility to produce renewable gas and electricity on a site of circa. 4.24 hectares at the townland of curragh, carnaross, co. meath. (An Bord Pleanála Ref: 316047)_x000D_
_x000D_
The development comprises storage and processing plant to accommodate agricultural manures, residues, slurries and grass silage and its conversion into a methane rich biogas that is a carbon negative alternative to natural gas, and a nutrient rich fertiliser, digestate. carbon dioxide from the process will also be captured and converted into food grade co2. the proposed supporting infrastructure to be developed includes inter alia, 1 no. combined primary and secondary digestion tank; 1 no. enclosed feedstock storage building; 1 no. enclosed silage clamp, 1 no. enclosed digestate separation building, (housing 1 no. screw press separator, 1 no. centrifugal separator &amp; a digestate pit); 1 no. digestate treatment building; 1 no. digestate storage tank; 2 no. chp units (2 x 500kw), biogas upgrading unit, gas grid entry unit, carbon dioxide capture equipment, gas flare, all other on site processing plant above and below ground, facility office and administration building, weighbridge, roof mounted solar arrays / photovoltaic panels, all associated car &amp; vehicle parking, internal road layouts, all supporting plant, process and storage facilities will be housed on hard surfaced and bunded areas, all other above and below ground services, landscaping, palisade fencing and boundary treatments and a new access road from the r147 with an underground gas pipeline to the gas grid connection in the r147. _x000D_
_x000D_
The facility requires an industrial emissions license from the epa and is accompanied by a natura impact statement (nis) and an environmental impact assessment report (eiar)</t>
  </si>
  <si>
    <t>€250k - Agricultural Biogas Renewable Energy</t>
  </si>
  <si>
    <t>2350686</t>
  </si>
  <si>
    <t>23rd June 2025 - Following an appeal being lodged, An Bord Pleanála has approved planning permission. _x000D_
_x000D_
This project is still under appeal and is currently awaiting a decision (An Bord Pleanala Ref: 317749)._x000D_
_x000D_
On the 8th of August 2023 an appeal was lodged with An Bord Pleanála against Donegal County Council's decision to refuse planning permission for the construction and continuous operation of an agricultural biogas renewable energy facility, consisting of: (1) 3 no. primary digester tanks, (2) 2 no. post digester tanks with pumproom, (3) pasteurisation unit with auxiliary tanks, (4) emergency flare with base and security fencing, (5) 3 no. agricultural solid feeders with associated concrete bases, (6) 2 no. underground pre-reception tanks, (7) 2 no. covered agricultural digestate storage tanks, (8) gas combined heat &amp; power (chp) unit with concrete base, (9) site office/control building with associated staff car parking area and wastewater treatment system and percolating area, (10) biogas upgrading treatment and compression system, (11) electric transformer and sub-station with security fence, (12) covered agricultural storage clamp, (13) nutrient recovery system facility with ancillary tanks and equipment, (14) 4 no. ammonium sulphate solution (ass) storage tanks with concrete bases, (15) digestate drying and pelletising facility, (16) pellet storage facility, (17) weighbridge, (18) construction of new access and entrance improvement works, (19) site lighting with security cameras, (20) surface water drainage system with storage pond and discharge system, (21) boundary earth bunded areas, landscaping, and boundary security fencing and all associated ancillary works. a natura impact statement (nis) accompanies this application. (An Bord Pleanála Ref: 317749)</t>
  </si>
  <si>
    <t>€1.7m - Biogas Plant, Lislackagh &amp; Carrowbaun</t>
  </si>
  <si>
    <t>23338</t>
  </si>
  <si>
    <t>On the 28th of November 2024 an appeal that was lodged with An Bord Pleanála upheld Mayo County Council’s decision to refuse planning permission for the construction and continuous operation of an agricultural biogas renewable energy facility consisting of; 2 no. primary digester tanks, 2 no. post digester tanks with pumproom, pasteurisation unit with auxiliary tanks, emergency flare with base and security fencing, 2 no. agricultural solid feeders with associated concrete bases, 2 no. underground pre-reception tanks, 2 no. covered agricultural digestate storage tanks, gas combined heat &amp; power (chp) unit with concrete base, site office/control building with associated staff car parking area and wastewater treatment system and percolation area, biogas upgrading treatment and compression system, electric transformer and sub-station with securty fence, agricultural feedstock storage clamp building, nutrient recovery system building with ancillary tanks and equipment, 4 no. ammonium sulphate solution (ass) storage tanks with concrete bases, digestate drying and pelletising building, pellet storage building, weighbridge, construct new access and entrance improvement works, site lighting with security cameras, surface water drainage system with storage pond and discharge system, boundary earth bunded areas, landscaping and boundary security fencing. all ancillary works located on lands measuring 4.0 hectares. the planning application is accompanied by a natura impact statement (nis). (An Bord Pleanála Ref: 317951)</t>
  </si>
  <si>
    <t xml:space="preserve">€4m - Anaerobic Digestion Facility </t>
  </si>
  <si>
    <t>2460419</t>
  </si>
  <si>
    <t>9th October 2025 - Works have commenced on site._x000D_
_x000D_
16th June 2025 - This project has been granted permission. We have been advised that tenders have been returned. Works have not yet started on site._x000D_
_x000D_
Scheme comprises the construction of an anaerobic digestion facility to produce renewable biomethane, CO2 (which will be captured), and a bio-based fertiliser from organic material. The total gross floor area of the proposed development (including internal plant areas and ancillary structures) will be c. 3,445 sq.m.</t>
  </si>
  <si>
    <t>€500k - Biogas Renewable Energy Facility</t>
  </si>
  <si>
    <t>24333</t>
  </si>
  <si>
    <t>4th September 2025 - Appeal lodged with An Coimisiún Pleanála on 28/08/2025 (Ref: 323522)._x000D_
_x000D_
For a 10-year construction period, and continuous operation thereafter, for an agricultural biogas renewable energy facility, consisting of: 2 no. primary digester tanks, 2 no. secondary digestor tanks with pumproom, pasteurisation unit with auxiliary tanks, emergency flare with base and security fencing, 2 no. agricultural solid feeders with associated concrete bases, 2 no. underground pre-reception tanks, 2 no. covered agricultural digestate storage tanks, a gas combined heat &amp; power (chp) unit with concrete base, site office/control building with associated staff car parking area. wastewater treatment system and percolating area. biogas upgrading treatment and compression system. electric transformer and sub-station with security fence, 4 no. ammonium sulphate solution (ass) storage tanks with concrete bases weighbridge additionally, the existing agriculture building on the site will change use to house: - the agricultural feedstock storage clamp, the nutrient recovery system, the digestate drying, pelletising and storage area. _x000D_
_x000D_
Site works will include: construction of new access and entrance improvement works. installation of site lighting with security cameras. construction of surface water drainage system with storage pond and discharge system. construction of boundary earth bunded areas, landscaping, and boundary security fencing. together with all ancillary works on plant area measuring 4.2 hectares and entrance road measuring 0.86 hectares. the planning application is accompanied by a natura impact statement (nis) and is located on lands measuring a total of 5.06 hectares at stackallen, slane, co meath. the proposed development would take place within the curtilage of a protected structure namely stackallen house architectural conservation area, designated in the meath county development plan 2021-27</t>
  </si>
  <si>
    <t>2460536</t>
  </si>
  <si>
    <t>5th November 2025 - Following an appeal being lodged, An Coimisiún Pleanála has approved planning permission._x000D_
_x000D_
27/02/2025: A decision to grant planning permission was issued by Waterford Council on 25/02/2025 to Mr James Foran and Nephin Renewable Gas - Reatagh Limited for the construction of an anaerobic digestion facility to produce renewable biomethane, co2 (which will be captured), and a bio-based fertiliser from organic material. the total gross floor area of the proposed development (including internal plant areas and ancillary structures) will be c. 3,482 sq.m. please refer to the application form attachment for details of what the development will consist of. an environmental impact assessment report (eiar) and a natura impact statement (nis) will be submitted to the planning authority with the planning application. an epa-industrial emissions directive (ie) licence will be applied for to facilitate the operation of the proposed development.</t>
  </si>
  <si>
    <t>€3.6m - Anaerobic Digestion Plant</t>
  </si>
  <si>
    <t>2460936</t>
  </si>
  <si>
    <t>10th June 2025- Please note that an appeal has been lodged on 29th May 2025 and is awaiting a decision._x000D_
_x000D_
8th May 2025 - A decision to grant planning permission was issued by Tipperary Council on 06/05/2025 to Nua Bioenergy Limited for this project._x000D_
_x000D_
The construction of an anaerobic digestion plant comprising: 4 no. primary digester tanks (each measuring c. 7.6 m in height); 3 no. secondary digester tanks (each measuring c. 14.5 m in height); 4 no. feed hoppers; 4 no. technical rooms (ranging in size from c. 35 sq m to c. 95 sq m gfa); 2 no. biogas conditioning units; process, storage and buffer tanks (comprising: 1 no. buffer digestate storage tank (c. 7.5 m in height), 1 no. suspension buffer tank (c. 8 m in height), 1 no. process area runoff storage tank (c. 4.5 m in height); 1 no. buffer digestate process tank (c. 4.5 m in height), 1 no. treated digestate liquids recycle storage tank (c. 4.5 m in height); 1 no. roofed liquids feed-mix tank (c. 3 m in height)); these components will be located within a containment bund constructed c. 3 m below ground level. _x000D_
_x000D_
The proposed development will also consist of: feedstock storage (comprising 3 no. storage clamps (c. 1,050 sq m in area each) and 2 no. storage sheds (c. 500 sq m gfa each)); a biomethane upgrading plant (including natural gas compression unit); a biomethane loading facility (comprising 4 no. loading bays with associated gates and safety features measuring c. 490 sq m in area); a biomass boiler with its associated pellet storage silo (c. 12.5 m in height); combined heat and power (chp) plant and associated heat exchanger; a single storey bio-based fertiliser processing and storage unit (c. 3,890 sq m gfa) (including digestate dewatering plant, fertiliser pasteurisation plant and bio-based fertiliser loading facilities)._x000D_
_x000D_
A single storey office building (c. 105 sq m gfa) (including offices, meeting room, control room, laboratory, welfare facilities, storeroom and a first-aid facility); bin storage; 9 no. car parking spaces (including 5 no. standard parking spaces, 2 no. electric vehicle (ev) spaces and 1 no. accessible car parking space); electric vehicle (ev) charging infrastructure; 10 no. bicycle parking spaces; vehicular, cyclist and pedestrian access / egress and associated circulation routes; 2 no. weighbridges; a vehicle steam wash area; fuel storage tank and associated bund; an emergency flare (c. 7.6 m in height); a process area runoff lagoon; an attenuation pond; an esb sub-station; boundary treatments [including gates, piers and fencing]; site lighting; all hard and soft landscaping; provision of sustainable urban drainage systems (suds); and all other associated site excavation, infrastructural and all other associated site excavation, infrastructural and site development works above and below ground, including changes in level and associated retaining features, and associated site servicing [water and electricity supply]. an environmental impact assessment report (eiar) and a natura impact statement (nis) will be submitted with the application</t>
  </si>
  <si>
    <t xml:space="preserve">€621k - EOD Anaerobic Digestion Facility </t>
  </si>
  <si>
    <t>20151267EE</t>
  </si>
  <si>
    <t>17/01/2025:  A decision to grant extension of duration planning permission was issued by Wexford County Council on 08/01/2025 for the construction of an anaerobic digestion facility comprising of 1 no. reception building, 1 no. digester tank, 3 nos. pre storage tanks, 1 no. storage tank, 1 no. combined heat and power unit, 1 no. flare, biofilter, office/toilets &amp; control room, weighbridge, wheel wash area, access road, parking spaces, wastewater treatment system and all associated site work. the development also requires a waste facility permit under regulations 2007 (s.i. 821 of 2007 &amp; s.i. 86 of 2008)._x000D_
_x000D_
Please see linked project for information on original planning application.</t>
  </si>
  <si>
    <t>€7.5m - Energy Building Development, Guinness Brewery</t>
  </si>
  <si>
    <t>WEB2472/24</t>
  </si>
  <si>
    <t>€2.4m - Anaerobic Digestion Facility</t>
  </si>
  <si>
    <t>246272</t>
  </si>
  <si>
    <t>4th December 2025- Application number 246272 has been approved. We are currently trying to establish further information on this project._x000D_
_x000D_
04/12/2024: A planning application was submitted to Cork County Council on 29/11/2024 for a development on a site which is primarily located in the townland of curracunna and is surrounded by agricultural lands to the north and east, with the n73 national route to the south, and the l90813 local road to the west. the site takes in lands at coolnanave and garrane, on the western side of the l90813, to the west and north west of the main site area, to provide woodland planting and an underground drainage pipe and outfall. _x000D_
_x000D_
The proposed development comprises the construction of an anaerobic digestion facility to produce renewable biomethane, co2 (which will be captured) and a bio-based fertiliser from organic material. the total proposed gross floor area of the development (including internal plant areas and ancillary structures) will be c.3,419.5 sq.m. permission for the; (1) demolition of existing single storey disused agricultural buildings, silos, and tank within the western portion of the site (total demolition gross floor area (gfa) of c.1,781 sq.m). one single storey agricultural building (with gfa of c.87.8 sq.m and height of c5.1m) will be stabilised and retained as a biodiversity building. (2) construction of 3 no. digesters (c.15.6m in height), 2 no. digestates storage structures (15.5m and 11m in height), 2 no. liquid storage tanks (c.12.2m in height) and a liquid feed tank (c.8m in height), located in the southeast portion of the site. (3) 3 no. pasteurisation tanks (each c.6m in height), a post-pasteurisation cooling tank (c.12.2m in height) and pre fertiliser manufacturing tank (c.12.2m in height), located in the centre of the site. (4) part single-storey and part two-storey reception hall (with a gfa of c.2,112.6 sq.m and an overall height of 15.5m) to accommodate a laboratory, panel room, tool store, workshop, and storage areas, with a liquid feed intake adjacent to the reception hall, located in the central portion of the site, to the north of the digesters. (5) a single-storey solid digestate storage and nutrient recovery building (with a gfa of c.879.9 sq.m and a overall height of c.12.4 in height) will be located to the west of the reception hall, in the central portion of the site. (6) odour abatement plant (with a maximum height of c.6m in height) and equipment, a digestate offtake area, and a fuel tank (c.1.6 in height) will be provided to the north of the solid digestate storage and nutrient recovery building. (7) construction of an esb substation (c3.4m in height) 2 no. co2 tanks and a co2 loading pump (c.14.5m in height), along with associate</t>
  </si>
  <si>
    <t>€2m - Anaerobic Digestion Facility</t>
  </si>
  <si>
    <t>F24A/1162E</t>
  </si>
  <si>
    <t xml:space="preserve">€29m - Production Facility Development, Holycross </t>
  </si>
  <si>
    <t>14/01/2025: A planning application was submitted to Tipperary Council on 13/01/2025 by Roadstone Limited for 1. an overall planning application site area of c. 6.3 hectares consisting of a proposed bio-renewables production facility, buffer screening, ancillary facilities and site access via the existing permitted quarry entrance. 2. the proposed bio-renewables production facility (incorporating anaerobic digestion) compound will cover an area of c. 4 hectares. the production facility will convert feedstocks to end of line co-products, namely bio-methane (gas), compressed bio-methane (bio-cng), carbon dioxide (co2), electricity (green), organic fertilisers (pelleted) and water, with integrated solar energy generation. the adjacent roadstone killough quarry plant will utilise the electricity, bio-methane and water. pelletised fertiliser will be available for supply to local agriculture and traders off-site. cng and co2 will be pressurised and stored for ongoing draw-off by tankers to points of re-use off-site. _x000D_
_x000D_
demolition of existing quarry store building (c. 158m²) to facilitate the proposed development. 3. the facility will consist of the following elements to be constructed:(a). two-storey administration building with (gross floor area 664m² and 8.15m in height) to accommodate reception and storage areas, canteen, laboratory, first aid room, control room/electrical switch room, storage room, toilets, offices, conference room, training room and kitchenette, and roof solar panels 315m²; (b) dry matter reception building (gross floor area 5,215m² and 12.7m in height) with roof solar panels 4,000m²; c. workshop building (gross floor area 122.1m² and 8.9m in height) to accommodate workshop and internal gantry crane, store and office at ground level and office at mezzanine level; (d) bio-conversion building (gross floor area 3,257m² and 12.5m in height) with roof solar panels 2,400m²; (e).pre-treatment, equalisation and gas upgrading building (gross floor area 5,685m² and 12m in height) to accommodate pre-treatment &amp; equalisation area (3,527m²), utilities area (376m²), heat recovery plant area (361m²), water treatment recovery area (316m²), and gas upgrading facility (1,105m²) with roof solar panels 3,850m²; (f) digestate handling building (gross floor area 692m² and 8.6m in height) to accommodate palletiser station/packing station area (150m²), solid dryer/vacuum evaporator area (392m²) and nutrient adjustment facility (150m²)._x000D_
_x000D_
(g) warehouse storage building (gross floor area 158m² and 11.2m in height); (h) bio-filling station building (gross floor area 300m² and 9.75m in height) with canopy overhang area of 134m², and externally located bio-methane (ch4) storage tank (ø 3m x 11.5m height) and bio-carbon dioxide (co2) storage tank (ø 2.4m x 9.75m height) to southern elevation; i. odour abatement and pumping station building (gross floor area 448m² and 11.25m in height) to accommodate odour abatement system area (412m²) and pumping station (36m²) with emissions stack (ø 2.6m x 17.5m height); j. linear generator building (gross floor area 233m² and 5.82m in height) with emissions stack (ø 1m x 17.5m height); k. esb sub-station building (gross floor area 47.4m² and 3.2m in height); l. wheelwash (18m x 4.5m) with associated water top-up sump (6m x 1.25m); m. weighbridge (16.4m x 4.6m); n. surface water storage pond (1,900m² x 6m depth) and fire water storage pond (2,800m² x 6m depth) o. external boundary paladin fencing (2.28m in height); p. 1 no. water storage tank (internal size ø 9.4m x 11.23m height and volume 800m³); q. 3 no. silage feed soil/mixing tanks (internal size ø 8.54m x 12.63m height and volume 770m³); r. 2 no. fire water supply tanks (internal size ø 21.35m x 14m height and volume 5,020m³); s. 2 no. treated water storage tanks (internal size ø 27.32m x 14m height and volume 8,230m³); t. 3 no. bio-rest tanks (internal size ø 17.1m x 14m height and volume 3,220m³); u. 1 no. cattle manure/slurry silo (internal size ø 7.5m x 10m height); v. 1 no. pot ale / spent grain material tank/silo (internal size ø 5.5m x 3m height); w. 1 no. maize silo (internal size ø 5.5m x 7m height); x. 1 no. chicken litter silo (internal size ø 5.5m x 10m height)._x000D_
_x000D_
 y. 2 no. precast concrete units (below ground) for surface water and effluent tanks (internal size ø 5.5m x 7m height); z. 1 no. below ground precast elliptical concrete sewage collection tank (3.2m x 6m height and 8,000 gallon capacity); aa. 1 no. gas storage balloon facility (ø 30.6m x 16m height); bb. 1 no. flare (10m height); cc. associated and ancillary works including 22 no. staff and visitor parking spaces (16 no. standard, 4 no. ev charging and 2 no. disabled parking spaces with ev charging points); bike storage for 10 no. bikes); hgv parking area adjacent to workshop; 2 no. hydrocarbon interceptors; wastewater treatment equipment; bunding and surface treatments; boundary treatments; lighting; services; drainage; landscaping; and all associated ancillary works.</t>
  </si>
  <si>
    <t>€4.2m - Anaerobic Digestion Facility</t>
  </si>
  <si>
    <t>2560239</t>
  </si>
  <si>
    <t>19th June 2025 - Please note that an appeal has been lodged on 10th June 2025 and is awaiting a decision.  _x000D_
_x000D_
A decision to refused planning permission was issued by Limerick Council on 14/05/2025 to CycleØ IE Limited for this project._x000D_
_x000D_
For the construction of an anaerobic digestion facility to produce renewable biomethane, co2 (which will be captured), and a bio-based fertiliser from organic material. The total proposed gross floor area of the development (including internal plant areas and ancillary structures) will be c. 5,903 sq.m. The development will consist of the following: • construction of 2 no. primary digesters (with an overall height of c. 9.1m), a pump house (with a gross floor area (gfa) of c. 279.8 sq.m), and 2 no. post digester tanks (with an overall height of c. 9.1m), located in the northeastern section of the site. • construction of 2 no. prepits (c. 4.8m in height), a pasteurisation buffer tank (c. 4.8m in height), and a pasteurisation unit (with a maximum height of c. 4.2m), located west of the primary digesters, within the northern section of the site. • construction of a digestate storage tank (c. 11.3 in height) located centrally on site, to the south of the primary and post digester tanks. • construction of a digestate treatment building and a feedstock reception building (with a height of c. 12m and a gfa of c. 2,797.2 sq.m) with odour abatement system (with a height of c. 11m to odour abatement stack), located in the northwestern section of site. • construction of combined heat and power (chp) unit (c. 2.6m in height and c. 5.6m in height to flue, with a gfa of c. 38.53 sq.m), a biogas boiler (c. 2.6m in height and c. 5.6m in height to flue, with a gfa of c. 12.74 sq.m), a backup boiler (c. 2.6m in height), a gas treatment system (c. 4.2m in height), a biomethane compression system (c. 4.2m in height), and a safety flare (c. 11.3m in height), located south of the digestate storage tank, in the south-east section of the site. • construction of a co2 liquefactor (with an overall height of c. 10.7m to top of storage vessels), a propane tank compound accommodating 2 no. propane tanks (c. 1.6m in height), and an esb substation (with a gfa of c. 23.5 sq.m and a height of c. 3.4m), located in the south-eastern section of the site. • construction of roofed silage clamps (with a gfa of c. 2,424 sq.m and a height of c. 8.7m) and a fuel storage tank (c. 2m in height), located in the western section of the site. • construction of a two storey office building (with a gfa of c. 327.4 sq.m and a height of c. 11m) within the western section of the site, adjacent to the site entrance. • alterations to the adjacent local road including a new site entrance and access arrangements, provision of a passing bay, boundary setbacks and replacement planting, and road improvements to allow for improved access and safety. • associated and ancillary works including parking (8 no. standard, 3 no. ev and 1 no. accessible parking spaces and bike storage for 10 no. bikes), a new site entrance and gate, a weighbridge, solar pv arrays at roof level, wastewater treatment equipment, bunding and surface treatments, attenuation pond, boundary treatments, lighting, services, lightning protection masts, drainage, landscaping, and all associated and ancillary works</t>
  </si>
  <si>
    <t>€2.6m - Anaerobic Digestion Plant</t>
  </si>
  <si>
    <t>2560244</t>
  </si>
  <si>
    <t>7th July 2025 - Please note that an appeal has been lodged on 23rd June 2025 and is awaiting a decision._x000D_
_x000D_
The construction of an anaerobic digestion facility to produce renewable biomethane, co2 (which will be captured), and a bio-based fertiliser from organic material. an environmental impact assessment report (eiar) will be submitted to the planning authority with the planning application. in order to view the full development description please see the public notices</t>
  </si>
  <si>
    <t>€4.5m - Biomethane Facility &amp; Office Building</t>
  </si>
  <si>
    <t>2560920</t>
  </si>
  <si>
    <t>€1.7m - Windtown Development Phase 2A, Summerhill</t>
  </si>
  <si>
    <t>TA100776</t>
  </si>
  <si>
    <t xml:space="preserve">31st August 2022: We understand that works have been completed on this development. _x000D_
#_x000D_
1st April 2019: Work is underway on the construction of a facility for the production of renewable energy, organic agricultural/horticultural soil improves and and fertilisers. The facility will consist of the following: six storage tanks, one fermenting tank, one post digestion tank, three pasteurising units, a reception shed, bio filter and control room. The facility will require a waste license._x000D_
_x000D_
Work is expected to be carried out by a local contractor.  </t>
  </si>
  <si>
    <t xml:space="preserve">€50k - Renewable Energy Development </t>
  </si>
  <si>
    <t>19530</t>
  </si>
  <si>
    <t>On the 25th of May 2022 an bord pleanala upheld Laois county council's decision to grant planning permission to develop a renewable gas facility, associated peat deposition area and external and internal road upgrades at cuil na mona bog within the townland of clonboyne and clonkeen, portlaoise, co. laois. (An Bord Pleanala Ref: 309293)_x000D_
_x000D_
The total area of the proposed development is 17.34 ha and consists of the following elements: 1. renewable gas facility (6.85 ha) including the following: weighbridge and weighbridge office - 21m2 in area 4.45m high, administration building 228m2 in area 5.1m high, reception building 2,700m2 in area 11.75m high, odour abatement unit 400m2 in area stack height 18m, tank farm - 2 no. primary digestion tanks (6,500m3) 22m high; 2 no. secondary digestion tanks (5,650m3) 17.2m high; 2 no. buffer storage (450m3) 6m high; 4 no. liquid feed intake tanks (100m3) 12m high; 2 no. process water tanks (30m3) 7.5m high; 4 no. pasteurisation tanks (30m3) 7.5m high, gas upgrade and injection plant 1,278m2, covered digestate lagoon 55,100m3 capacity, surface water attenuation pond 20m x 30m, wastewater below ground holding tank 10m3 capacity, palisade site fencing 2.4m high, 1,420m in length, on-site electrical sub-station up to 22m2, circulation yard area 3,500m2 incl. 28 no. car parking spaces. 2. peat deposition and surrounding area (9.13ha) 3. external road upgrades including proposed new roundabout, upgrade of r445 and local access road to existing site entrance - 660m in length (0.91ha) 4. internal upgrade of site access road - 443m in length (0.45ha). _x000D_
_x000D_
Permission is sought for a period of 10 years and is a development that is for the purpose of an activity requiring an industrial emission licence from the epa. an environmental impact assessment report (eiar) and natura impact statement (nis) has been prepared and accompanies this planning application.</t>
  </si>
  <si>
    <t>€540k - Biogas Production Plant, Dromkeen west</t>
  </si>
  <si>
    <t>22228</t>
  </si>
  <si>
    <t>16th October 2024: Works are underway on the construction of 2 no. digestion tanks, pre-mix tank and digestate tank ,storage and associated pumps, chp unit, Anaerobic, uncovered soiled water tank ,wheel wash, weighbridge and bio gas flare unit, water attenaution tank class 1 oil interceptor, silt trap_x000D_
_x000D_
On the 28th of June 2024 an appeal that was lodged with An Bord Pleanála upheld Kerry County Council’s decision to grant planning permission to construct a biogas production plant incorporating: two digestion tanks, a pre-mix tank and digestate tank, a substrate storage area and slurry storage tank with associated pumps, to construct a building containing chp unit and controls for digestion facility and machinery storage, a concrete underground covered soiled water tank with wheel wash, weighbridge, and biogas fare unit, to construct a water attenuation tank for storm/rain water on site, complete with class 1 oil interceptor/separator, silt traps, tree lined boundary fence on earthen bank and all associated site works. (An Bord Pleanála Ref: 315040)</t>
  </si>
  <si>
    <t xml:space="preserve">€200k - Extension to Waste Reception Building </t>
  </si>
  <si>
    <t>1950042</t>
  </si>
  <si>
    <t>26/09/2019: A decision to grant planning permission was issued by Donegal County Council on 23/09/2019 to Glenmore Generation Limited for the development works at the glenmore biogas plant, which shall process alternative feedstocks and produce renewable energy and fertiliser. The development will be accessed via the existing internal connecting access road within glenmore estate which links the site to the r253. the works invovle:_x000D_
_x000D_
(1) development within curtilage of the existing biogas plant involving (a) the construction/ provision of an extension to the existing feedstock (waste) reception building to accommodate feedstock reception activities and digestate processing equipment, (b) gas purification and compression plant, (c) office extension (first floor open plan) , and (d) externally located test tank; (2) extension to the northern boundary of the biogas plant to accommodate (a) internal access road from the existing biogas site, (b) concrete retention bund, (c) 3 no. digesters vessels with collection domes, (d) 3 no. hydrolysis tank with collection covers, (e) pump houses (2 no.) and associated process pipework, and (f) stormwater attenuation tank, petrol interceptor and associated pipework; (3) extension to the northern boundary of the biogas plant to accommodate a fertiliser plant, comprising (a) fertiliser processing builidng containing digestate processing equipment, storage areas and associated, externally located, odour control equipment/exhaust stack (17.5m in height), (b) liquid fertiliser storage tanks (6 no.), (c) hgv parking, (d) all process pipework and associated drainage works, and (e) associated site works including fencing and landscape screening. the planning application is accompanied by an environmental impact assessment report (eiar) and a natura impact statement (nis) and relates to development which comprises an activity requiring an industrial emissions licence from the envirionmental protection agency (epa)</t>
  </si>
  <si>
    <t>€28.4m - Distillery Extension, Midleton</t>
  </si>
  <si>
    <t>234602</t>
  </si>
  <si>
    <t>20th May 2025 - Please note the addition of the Roofing and Cladding Subcontractor._x000D_
_x000D_
27th February 2025: Works are underway on the construction of a new ESB-side single storey electrical substation buildings, a new client-side single storey electrical substation building and associated site development works._x000D_
_x000D_
17th February 2025: Works are expected to commence imminently on the construction of a new Pot Stillhouse MVR building for the expansion of the Irish Distillers Facility at Midleton, Co. Cork, P25 X589. The Building is an industrial building with low occupancy consisting of able-bodied staff members for maintenance._x000D_
_x000D_
11th September 2024: Works are underway on the construction of a Pot Stillhouse Building for the expansion of the Irish Distillers facility at Midleton, Co. Cork, P25 X589_x000D_
_x000D_
12th August 2024: Works are underway on the construction of a Wash and Grain Column Building for the expansion of the Irish Distillers facility at Midleton, Co. Cork, P25 X589. The building is an industrial building with a relatively low occupancy consisting of able-bodied staff members and maintenance._x000D_
_x000D_
24th June 2024: CIS understands that works are underway on the extension and expansion of the existing Midleton Distillery and all associated site development works. _x000D_
_x000D_
The proposed development includes, (a) a 2 storey over basement ‘pot still’ building with ancillary pot still tank farm and mechanical vapour recompression (mvr) building. (b) a 2-9 storey ‘column still’ building with ancillary column still tank farm and cooling tower, (c) a 3-7-story over partial basement ‘brewhouse’ building with ancillary fermenter structures, (d) a pipe rack structure connecting the proposed pot still, column still and brewhouse buildings with the existing distillery, (e) an internal link bridge crossing the dungourney river which traverses the site, serving as a vehicular and pedestrian connection between the existing distillery and the proposed distillery extension, (f) demolition of an existing industrial building, removal of existing hardstand areas and culverting of a section of the existing mill race, to facilitate the construction of a biogas plant comprising a series of plant and tank structures, a single storey ammonia removal building and change of use and alterations of existing workshop/warehouse no. 1 and warehouse no. 3 to accommodate associated plant and equipment, (g) other ancillary structures including the construction of a single storey 38kv substation and associated electrical compound, security buildings, staff welfare buildings and car park shelters, (h) all other ancillary site development including the diversion of existing gas and esb lines which traverse the lands, the upgrade of existing waste water treatment plant at the distillery, attenuation basins, fire water basin, noise attenuation fencing, parking areas, planted boundary berm and signage, (i) access to proposed development will be provided via a new entrance from the old youghal road (r907) to the south. the proposed development will also be accessible from the existing distillery entrances from the dungourney road (r627) and distillery walk (l-9408) to the north and west of the lands. the proposed development is for modifications to an establishment to which the major accident directives applies and is for the purpose of the activity requiring an integrated pollution control license [industrial emissions directive (ied) licence]. an environmental impact assessment report (eiar) and natura impact statement (nis) have been prepared and will be submitted to the planning authority with the application</t>
  </si>
  <si>
    <t>Killough Quarry, Gaile Townland, Holycross</t>
  </si>
  <si>
    <t>https://www.eplanning.ie/TipperaryCC/AppFileRefDetails/2560019/0</t>
  </si>
  <si>
    <t>Teagasc Grange Research Facilities, Dunsany</t>
  </si>
  <si>
    <t>https://www.eplanning.ie/MeathCC/AppFileRefDetails/TA900729/0</t>
  </si>
  <si>
    <t>Winetown, Summerhill</t>
  </si>
  <si>
    <t>https://www.eplanning.ie/MeathCC/AppFileRefDetails/TA100776/0</t>
  </si>
  <si>
    <t>Dromkeen West, Causeway</t>
  </si>
  <si>
    <t>https://www.eplanning.ie/KerryCC/AppFileRefDetails/11539/0</t>
  </si>
  <si>
    <t>Newdown, The Downs, Mullingar</t>
  </si>
  <si>
    <t>https://www.eplanning.ie/WestmeathCC/AppFileRefDetails/115055/0</t>
  </si>
  <si>
    <t>Hynestown, Newcastle</t>
  </si>
  <si>
    <t>https://planning.agileapplications.ie/southdublin/search-applications/results?criteria=%7B%22reference%22:%22SD13A/0093%22%7D&amp;page=1</t>
  </si>
  <si>
    <t>Rathdrinagh, Beauparc, Navan</t>
  </si>
  <si>
    <t>https://www.eplanning.ie/MeathCC/AppFileRefDetails/SA140011/0</t>
  </si>
  <si>
    <t>Lisnacunna, Enniskeane</t>
  </si>
  <si>
    <t>https://planning.corkcoco.ie/ePlan/AppFileRefDetails/135148/0</t>
  </si>
  <si>
    <t>Kilmain Td, Birr</t>
  </si>
  <si>
    <t>https://www.eplanning.ie/OffalyCC/AppFileRefDetails/1455/0</t>
  </si>
  <si>
    <t>Woodstock Industrial Estate, Athy</t>
  </si>
  <si>
    <t>https://www.eplanning.ie/KildareCC/AppFileRefDetails/13300021/0</t>
  </si>
  <si>
    <t>Regeens, Lusk</t>
  </si>
  <si>
    <t>https://planning.agileapplications.ie/fingal/search-applications/results?criteria=%7B%22reference%22:%22F14A/0187%22%7D&amp;page=1</t>
  </si>
  <si>
    <t xml:space="preserve">Cavanaweary, Castlefin, Lifford </t>
  </si>
  <si>
    <t>https://www.eplanning.ie/DonegalCC/AppFileRefDetails/1450576/0</t>
  </si>
  <si>
    <t>Aghaveagh, Ballybofey, Lifford</t>
  </si>
  <si>
    <t>https://planning.corkcoco.ie/ePlan/AppFileRefDetails/154335/0</t>
  </si>
  <si>
    <t>Lissernane, Rathcabbin</t>
  </si>
  <si>
    <t>https://www.eplanning.ie/TipperaryCC/AppFileRefDetails/15600115/0</t>
  </si>
  <si>
    <t>https://www.eplanning.ie/DonegalCC/AppFileRefDetails/1451399/0</t>
  </si>
  <si>
    <t>Moneydurtlow, Tombrack</t>
  </si>
  <si>
    <t>https://dms.wexfordcoco.ie/index.php/20151267</t>
  </si>
  <si>
    <t>https://dms.wexfordcoco.ie/index.php/20160469</t>
  </si>
  <si>
    <t>Masshill and Sixty Acres, Clonleigh, Lifford</t>
  </si>
  <si>
    <t>https://www.eplanning.ie/DonegalCC/AppFileRefDetails/1651411/0</t>
  </si>
  <si>
    <t>Ballynameelagh, Cappagh</t>
  </si>
  <si>
    <t>https://www.eplanning.ie/WaterfordCCC/AppFileRefDetails/16729/0</t>
  </si>
  <si>
    <t>https://www.eplanning.ie/CavanCC/AppFileRefDetails/16264/0</t>
  </si>
  <si>
    <t>Killuragh, Pallasgreen</t>
  </si>
  <si>
    <t>https://www.eplanning.ie/LimerickCCC/AppFileRefDetails/177026/0</t>
  </si>
  <si>
    <t>Site within Roadstone Wood's site, Huntstown Quarry, Huntstown, North Road, Finglas</t>
  </si>
  <si>
    <t>https://planning.agileapplications.ie/fingal/search-applications/results?criteria=%7B%22reference%22:%22FW13A/0089/E1%22%7D&amp;page=1</t>
  </si>
  <si>
    <t>Barryshall, Timoleague, Bandon</t>
  </si>
  <si>
    <t>https://planning.corkcoco.ie/ePlan/AppFileRefDetails/184/0</t>
  </si>
  <si>
    <t>Rathmooney, Lusk</t>
  </si>
  <si>
    <t>Rathcash, Dunbell</t>
  </si>
  <si>
    <t>https://www.eplanning.ie/KilkennyCC/AppFileRefDetails/18433/0</t>
  </si>
  <si>
    <t xml:space="preserve">Glenmore Estate , Aghaveagh , Ballybofey, Lifford </t>
  </si>
  <si>
    <t>https://www.eplanning.ie/DonegalCC/AppFileRefDetails/1950042/0</t>
  </si>
  <si>
    <t>Killowen, Portlaw</t>
  </si>
  <si>
    <t>https://www.eplanning.ie/WaterfordCCC/AppFileRefDetails/19296/0</t>
  </si>
  <si>
    <t>Coxtown , Carrigans</t>
  </si>
  <si>
    <t>https://www.eplanning.ie/DonegalCC/AppFileRefDetails/1951364/0</t>
  </si>
  <si>
    <t>Curraghderrig, Asdee, Listowel</t>
  </si>
  <si>
    <t>https://www.eplanning.ie/KerryCC/AppFileRefDetails/19932/0</t>
  </si>
  <si>
    <t>Sandymount Farms, Ballingarry, Roscrea</t>
  </si>
  <si>
    <t>Inchera, Little Island</t>
  </si>
  <si>
    <t>https://planning.corkcoco.ie/ePlan/AppFileRefDetails/205549/0</t>
  </si>
  <si>
    <t>The Downs, Mullingar</t>
  </si>
  <si>
    <t>https://www.eplanning.ie/WestmeathCC/AppFileRefDetails/206101/0</t>
  </si>
  <si>
    <t>Cuil Na Mona Bog, within the townland of Clonboyne and Clonkeen, Portlaoise</t>
  </si>
  <si>
    <t>https://www.eplanning.ie/LaoisCC/AppFileRefDetails/19530/0</t>
  </si>
  <si>
    <t>https://www.eplanning.ie/WaterfordCCC/AppFileRefDetails/20761/0</t>
  </si>
  <si>
    <t>https://www.eplanning.ie/TipperaryCC/AppFileRefDetails/201340/0</t>
  </si>
  <si>
    <t>Lunderstown, Duleek</t>
  </si>
  <si>
    <t>Lisglennon, Ballybroony, Coonealmore, Coonealcauraun, Rathrooen</t>
  </si>
  <si>
    <t>https://www.eplanning.ie/MayoCC/AppFileRefDetails/2193/0</t>
  </si>
  <si>
    <t>https://www.eplanning.ie/MeathCC/AppFileRefDetails/212347/0</t>
  </si>
  <si>
    <t>Lislackagh &amp; carrowbaun, Swinford, Swinford</t>
  </si>
  <si>
    <t>https://www.eplanning.ie/MayoCC/AppFileRefDetails/22571/0</t>
  </si>
  <si>
    <t>Dromkeen west, Causeway</t>
  </si>
  <si>
    <t>https://www.eplanning.ie/KerryCC/AppFileRefDetails/22228/0</t>
  </si>
  <si>
    <t>Derryville, Tipperary</t>
  </si>
  <si>
    <t>https://www.eplanning.ie/TipperaryCC/AppFileRefDetails/2260395/0</t>
  </si>
  <si>
    <t>Curragh, Carnaross</t>
  </si>
  <si>
    <t>https://www.eplanning.ie/MeathCC/AppFileRefDetails/221632/0</t>
  </si>
  <si>
    <t>College Road, College &amp; Rathgillen, Nobber</t>
  </si>
  <si>
    <t>https://www.eplanning.ie/MeathCC/AppFileRefDetails/221214/0</t>
  </si>
  <si>
    <t>Lackaghmore, Monasterevin</t>
  </si>
  <si>
    <t>https://www.eplanning.ie/KildareCC/AppFileRefDetails/221035/0</t>
  </si>
  <si>
    <t>Lislackagh &amp; Carrowbaun, Swinford</t>
  </si>
  <si>
    <t>https://www.eplanning.ie/MayoCC/AppFileRefDetails/23338/0</t>
  </si>
  <si>
    <t>Park South, Castleredmond &amp; Park North, Midleton</t>
  </si>
  <si>
    <t>https://planning.corkcoco.ie/ePlan/AppFileRefDetails/234602/0</t>
  </si>
  <si>
    <t>Ballyduff, Tullamore</t>
  </si>
  <si>
    <t>https://www.eplanning.ie/OffalyCC/AppFileRefDetails/20321/0</t>
  </si>
  <si>
    <t>Stackallen, Slane</t>
  </si>
  <si>
    <t>https://dms.wexfordcoco.ie/index.php/20151267EE</t>
  </si>
  <si>
    <t>Guinness Brewery, bounded by James's Street, Victoria Quay, Watling Street and Steevens Lane, Dublin 8</t>
  </si>
  <si>
    <t>https://planning.agileapplications.ie/dublincity/search-applications/results?criteria=%7B%22openApplications%22:false,%22reference%22:%22WEB2472/24%22%7D&amp;page=1</t>
  </si>
  <si>
    <t>Country Crest, Collinstown, Lusk</t>
  </si>
  <si>
    <t>https://planning.agileapplications.ie/fingal/search-applications/results?criteria=%7B%22reference%22:%22F24A/1162E%22%7D&amp;page=1</t>
  </si>
  <si>
    <t>Curraghnagarraha, Reatagh, and Curraghballintlea, Carrick-on-Suir</t>
  </si>
  <si>
    <t>https://www.eplanning.ie/WaterfordCCC/AppFileRefDetails/2460536/0</t>
  </si>
  <si>
    <t>Ballyconra, Ballyragget</t>
  </si>
  <si>
    <t>https://www.eplanning.ie/KilkennyCC/AppFileRefDetails/22687/0</t>
  </si>
  <si>
    <t>Levally, Cappacurry, And knocknadrimna, Ballinrobe</t>
  </si>
  <si>
    <t>https://www.eplanning.ie/MayoCC/AppFileRefDetails/2460419/0</t>
  </si>
  <si>
    <t>Former Lisheen Mine Site, Killoran, Moyne, Thurles</t>
  </si>
  <si>
    <t>https://www.eplanning.ie/TipperaryCC/AppFileRefDetails/2460936/0</t>
  </si>
  <si>
    <t>Cappanihane, Bruree</t>
  </si>
  <si>
    <t>https://www.eplanning.ie/LimerickCCC/AppFileRefDetails/2560239/0</t>
  </si>
  <si>
    <t>Moneylane, Arklow</t>
  </si>
  <si>
    <t>https://www.eplanning.ie/WicklowCC/AppFileRefDetails/2560244/0</t>
  </si>
  <si>
    <t xml:space="preserve">Maylin , Newtowncunningham , Lifford </t>
  </si>
  <si>
    <t>https://www.eplanning.ie/DonegalCC/AppFileRefDetails/2350686/0</t>
  </si>
  <si>
    <t>https://www.eplanning.ie/MeathCC/AppFileRefDetails/24333/0</t>
  </si>
  <si>
    <t>Ballyvass, Castledermot</t>
  </si>
  <si>
    <t>https://www.eplanning.ie/KildareCC/AppFileRefDetails/2560920/0</t>
  </si>
  <si>
    <t>Corracunna, Coolnanave, Garrane, Mitchelstown</t>
  </si>
  <si>
    <t>https://planning.corkcoco.ie/ePlan/AppFileRefDetails/246272/0</t>
  </si>
  <si>
    <t xml:space="preserve">17th February 2015: Works are being carried out by the promoter on this development:
the construction of an energy centre comprising an anaerobic digester and a combined and power plant. The facility will comprise an anaerobic digester (and associated vessels), a generator building, storage building, and all associated site works.
Work is expected to  take in the region of 6 months to complete. </t>
  </si>
  <si>
    <t>Reasons for refusal</t>
  </si>
  <si>
    <t>Reasons for acceptance</t>
  </si>
  <si>
    <t>Development would not injure amenities, give rise to traffic hazard or be preudical to public health and is in accordance with proper planning and development of the area, the development will be carried out in accrodance with the plans and particulars lodged with the application, prior to development the developer will pay the sum of money to the Planning Authority as a contribution towards expenditure that is proposed to be incurred by the planning Authority, development work is carried out at certain times, feedstock delivieried is only accepted at certain times, the facility will not give rise to noise levels off site wich exceed specific sound pressures .</t>
  </si>
  <si>
    <t xml:space="preserve">Proposed development is in accordance with proper planning and sustainable development, no emission of maldorous fumes, gas, dust, deleterious materials, no industrial effluent and no noise vibration or electrical intereference generated on site that would cause annoyance to the residence or public places in the vicinity, public health is taken into account </t>
  </si>
  <si>
    <t xml:space="preserve">The development will be carried out in accrordance with plans, particulars, detailes and specifications lodged in support of the apllication and as amended by the details received to the Planning Authority, cladding on buildings will be goosewing grey, no surface water from the site shall be permitted to discharge to public road, traffic precautions are to be taken , development shall be managed in accordance with a Construction Management Plan, preserve the amenities in the area, ensure the integrity and preservation of Natura 2000 sites and thier qualifying interests , preserve the integrity of the River FINN SAC , fire safety must be carried out, traffic safety , environmental protection and pollution prevention </t>
  </si>
  <si>
    <t xml:space="preserve">Subject to compliance with conditions set out, the development would not seriously injure the amenities of the area, would not be prejudical to public health, is acceptable in terms of traffic safety, is in accordance with proper planning and sustainable development of the area. </t>
  </si>
  <si>
    <t>In regard to the provisions of the Westmeath County Development Plan 20-14 - 2020, it is considered that subject to compliance with the conditions set out ( Schedule 2) , the proposed development would not be contrary to the proper planning an dsustainable development of the area, traffic safety, public health, environmental sustainability, visual amenity</t>
  </si>
  <si>
    <t xml:space="preserve">The planning Authority considers there will be no adverse siginificant impacts on the environment and furthermore there will be no adverse siginificant impacts on the environment and furthermore tha there will be no siginificant impact individually or in combination with other plans and projects that would not adversely affect the integrity of the Lower River Suir SAC or any other European site, it is subject to compliance with the conditions set out in the Second Schedule, the proposed development will be in accordance with the proper planning and sustainable development of the area. </t>
  </si>
  <si>
    <t xml:space="preserve">The development complies with the policies and objectives of the North Tipperary County Development Plan 2010, the development does not have an adverse impact upon the character of the area or the amenities of adjoining properties </t>
  </si>
  <si>
    <t xml:space="preserve">Having regard to the policies and objectives of the Mayo County Development Plan 2014 - 2020, it is considered that the proposal development would be in accordance with the proper planning and sustainable development of the area ( more considerations  lined out in schedule 2) , traffic safety, protect residential amenities in the vicinity, odour control , natire conservation </t>
  </si>
  <si>
    <t xml:space="preserve">Having regard to policies and objectives of the Kilkenny City and County Development Plan 2021 - 2027 and all documentation submitted with the application, its considered that the proposal development subject to conditions ( Second Schedule) , would not seriously injure amenities of the area, it is in accordance with proper planning and sustainable development of the area. </t>
  </si>
  <si>
    <t xml:space="preserve">Development can be carried out in accordance with strict plans and particulars lodged with the Planning Authority on 14th decmeber 2022, excepect as may otherwise be required to comply with the following conditions ( Schedule 2). Conditions requiree details to be agreed with the Planning Authority. transportation, ensure continued preservations, environemntal protection, visual amenities, visual protection of amenities and natural heritage of the area, social infrastructure </t>
  </si>
  <si>
    <t xml:space="preserve">Comply with the conditions outlined, where conditions require details to be agreed with the Planning Authority, the developer shall agree such details in writing with the Planning Authority prior to commencment of development and the development shall be carried out and completed in accordance with the agreed particulars,Main  conditions include  - interest of clarity, protect integrity of European SItes, interest of traffic safety, interest of visual amenity, ensure continued preservation, interest of proper planning and sustainable development of the area and ensure the satisfactory form of development, interest of public health, interest of residential amenity, ensure the retention and maintenance of trees and vegetation are an important feature, interest of visual amenity and to promote biodiversity, ensure the reinstatment of public roads , water safety </t>
  </si>
  <si>
    <t xml:space="preserve">The development complies with the policies and objectives of the Tipperary County Development Plan 2022 - 2028 , the development does not have an adverse impact on the charcter of the area or amenities of adjoining propoerties and is therfore in accordance with proper planning and sustainable development of the area. </t>
  </si>
  <si>
    <t xml:space="preserve">Development has regard to the nature of development proposed in realtion to the zoning provisions governing the area, type of development in the vicinity of the site, the subject to compliance with the conditions set out in the Second Schedule, the development is in accrordance with the proper planning and sustainable development area. </t>
  </si>
  <si>
    <t>15/01/2025: A decision to grant planning permission was issued by Dublin City Council on 14/01/2025 to Diageo Ireland Limited for a proposed development which comprises a 10 year permission for works to facilitate the decarbonisation of the brewery and water recovery on site. Demolition and removal of the old keg plant building and export warehouse (part single storey, part two storey buildings – 6,482m2) and associated works including removal of a section of a steel pipe bridge structure. Construction of an energy centre comprising a two storey building containing electrical boiler room lv, mcc and hv rooms with a primary parapet height of 15.15m and including 3 no. flues to a height of 23.65m (28.1m o.d) and external plant compound (72m2) containing transformer equipment. the overall gfa of the energy centre (2) building is c. 788m2. a blue roof (for rainwater attenuation) is proposed at roof level. construction of a two-storey water recovery plant (wrp) building with a primary parapet height of 17.35m containing wrp plant and ancillary staff facilities. the overall gfa of the wrp building is 1,576m2. a blue roof is proposed at roof level. the water recovery plant also includes the following external plant elements: external equalisation tank with height of 13.25m including external access stairway; 2 no. biogas scrubbers with a height of 6.3m above parapet level and 1 no. emergency flare at a height of 7.5m above parapet level. 2 no. anaerobic treatment tanks to a height of c. 21m above ground level and external odour control plant. aerobic treatment aeration tank to a height of 12.04m (+17.33 o.d.) with external access stairway, external renewable biogas balloon, other external items including ancillary plant / equipment, enclosing bund walls and circulation infrastructure. demolition and removal of the former flaking plant (c. 46m / 11 storey equivalent in height) located centrally within the site (3,001m2), 1 no. two-storey prefabricated building, 1 no. single storey electrical distribution room, 6 no. single storey cabins / containers, vehicular concrete ramp and section of steel pipe bridge structure (691m2). construction of a utilities hub comprising a proposed split-level building comprising a single storey structure (at lower ground level) ranging in height from 4.2m to 9.2m containing heat pumps, workshop, staff accommodation and ancillary plant, and a single-storey structure (at upper ground level) for use as energy centre (1) containing electrical boiler room to a height to parapet level of 8.72m, 2 no. flues to a height of 17.22m above upper ground level and including external plant compounds containing transformer equipment at the upper ground level (258m2), and 3 no. external vessels 15m in height at lower ground level. 
A blue roof is proposed at roof level. external stairs, ancillary site works, hard and soft landscaping are proposed. the utilities hub will comprise a gfa of c. 1,996.2m2. the proposed development includes associated site development works including hard and soft landscaping and the extension of new site services routes (both underground and above ground) including ancillary pipe racks, providing electrical and utilities infrastructure, above and below ground drainage. an additional 26 no. bicycle parking spaces are proposed. the application site is located in the curtilage of a number of protected structures. an environmental impact assessment report (eiar) and a natura impact statement (nis) will be submitted to the planning authority with the planning application and the eiar and nis will be available for inspection or purchase at a fee not exceeding the reasonable cost of making a copy at the offices of the planning authority. the proposal is located within a site which has an approved ie (industrial emissions) licence (ref: p0301-04).</t>
  </si>
  <si>
    <t>Conditions for approval</t>
  </si>
  <si>
    <t>Compliance with Plans
Development must be carried out strictly in accordance with the lodged plans and details, especially those revised on 2nd May 2008, except where otherwise required by these conditions.
Reason: In the interest of clarity.
Access and Traffic Safety
Use of the existing laneway access is not permitted.
Before starting development, applicant must submit proposals for a revised junction onto the county road (70m southeast of existing access), meeting minimum vision lines and entrance radii per NRA’s DMRB standards.
Junction must be completed to the satisfaction of the Planning Authority before any other works begin.
Permanent visibility splays of 70m in each direction must be provided at the vehicular entrance, measured from a driver’s eye height of 1.05m and 2m setback.
Vision splays must be calculated and presented as per County Donegal Development Plan 2006–2012 guidelines.
Reason: In the interests of traffic safety and to preserve residential amenity.
Surface Water, Vehicle Cleaning, Effluent Storage, Drainage, and Odour Control
Before starting development, applicant must submit for written agreement:
Details of surface water disposal.
Proposals for cleaning vehicle wheels to prevent material deposits on public roads.
Proposals for adequate storage of processed effluent and/or off-site usage, considering seasonal demand and environmental disposal.
Details of interceptor traps on drainage lines for slurry storage/use areas; no effluent or chemicals to discharge into surface or ground waters.
Details of all odour control measures and any proposed air quality monitoring.
Reason: In the interest of public health, traffic safety, water pollution minimization, and proper development standards.
Annual Operational Report
On an agreed date each year, developer must submit a report to the planning authority detailing:
Source and final disposal areas of all associated wastes.
Volumes of waste and digester products stored on site or nearby in the previous 12 months (or shorter period as appropriate).
Reason: In the interest of orderly development, public health, and adequate storage facilities.
Noise Control
Noise levels at the nearest residence or site boundaries must not exceed 5dBA above ambient during operation.
If exceeded, developer must submit proposals to reduce excessive noise.
Reason: To cater for orderly development.
Landscaping
Before starting development, a detailed landscaping scheme must be submitted for written agreement and implemented in the first planting season after commencement.
Scheme must include substantial semi-mature broadleaf trees native to the area; any trees dying within three years must be replaced.
Reason: To preserve the amenities of the area.
Watermain Connection
Watermain connection must include a meter to the satisfaction of the Council's Sanitary Services Department.
Reason: To cater for orderly development.
Development Contributions
Applicant (or beneficiary) must pay a contribution for public infrastructure and facilities benefiting the development, as per the Donegal County Council Development Contribution Scheme 2008–2012:
Water &amp; Sewer: €14,984
Roads &amp; Marine: €14,984
Total: €29,968
Charges are index-linked annually per the Wholesale Price Index for Building and Construction.
Contribution must be paid before development starts unless phased payment is agreed in writing (security may be required).
Reason: To facilitate provision of capital works.</t>
  </si>
  <si>
    <t>Compliance with Plans
Development must be carried out in accordance with the lodged plans and particulars (including amendments), except where otherwise required by these conditions.
Reason: In the interest of clarity.
Development Contribution
Developer must pay €20,730 (updated per Wholesale Price Index) to the Planning Authority for public infrastructure and facilities before commencement.
Reason: Section 48 of the Planning &amp; Development Act 2000.
Waste Tonnage Limit
Facility limited to a maximum of 13,000 tonnes per annum (10,000 brown bin, 3,000 green waste). Any increase or change in mix requires further planning application.
Reason: Proper planning and sustainable development.
Working Hours
Site and building works only allowed 07:00–19:00 (Mon–Fri), 08:00–14:00 (Sat). No works on Sundays/public holidays, except with prior written approval.
Reason: Safeguard amenities of nearby properties.
Feedstock Delivery Hours
Feedstock only accepted 08:00–19:00 (Mon–Fri), 08:00–13:00 (Sat). No deliveries outside these hours or on Sundays/public holidays, except with prior written approval.
Reason: Protect amenities of nearby properties.
Noise Limits
Off-site noise must not exceed: Daytime (07:00–19:00) 55dB, Evening (19:00–23:00) 50dB, Night (23:00–07:00) 45dB.
Reason: Preserve amenities of the area.
Feedstock/Waste Storage
No feedstock or waste stored outdoors. All transport in sealed containers/tankers; tipping only indoors with doors closed.
Reason: Protect amenities of the area.
Surface Water Management
Uncontaminated surface runoff must be collected and disposed of per submitted plans.
Reason: Public health and amenity.
Surface Water Infrastructure Maintenance
Maintenance programme for all surface water infrastructure must be agreed in writing with the Environment Section before works commence.
Reason: Public health and amenity.
Sampling Location
Provide and maintain a suitable sampling location on the surface water drainage system before discharge outside the site boundary; allow access to Council personnel.
Reason: Public health and amenity.
Sampling Chamber Monitoring
Maintain and monitor the sampling chamber before discharge; visually examine surface water discharges weekly and keep a log.
Reason: Public health and amenity.
Contamination Response
If contamination is detected in surface water:
(a) Investigate and isolate source.
(b) Prevent further contamination and minimize environmental effects.
(c) Notify Cavan County Council within 24 hours.
Reason: Public health and amenity.
Waste Facility Permit
Before accepting waste or operating, submit and obtain a Waste Facility Permit from Cavan County Council.
Reason: Public health and amenity.
Department of Agriculture Validations
Obtain all necessary approvals/validations from the Department of Agriculture, Food and the Marine before accepting waste/operations; forward details to Council.
Reason: Public health and amenity.
Irish Water Approvals
Apply for and obtain Irish Water approvals for discharges to infrastructure before accepting/treating waste; submit details to Council.
Reason: Public health and amenity.
Commissioning Report
Facility (especially odour treatment/abatement infrastructure) must be inspected and commissioned by competent persons; submit report to Council before accepting/treating waste.
Reason: Public health and amenity.
Construction Waste Management
All demolition and construction works must follow the submitted Construction and Demolition Waste Management Plan.
Reason: Public health and amenity.
Asbestos Handling
Any asbestos disposal/disturbance must comply with regulations and be supervised by a qualified person.
Reason: Public health and amenities.
Access Road Upgrade
Development cannot operate until the access road junction with the R-188 Regional Road is upgraded.
Reason: Traffic safety.
Archaeological Testing
Engage a licensed archaeologist for pre-development testing; no subsurface work without consent. Notify Department of Arts, Heritage, Regional, Rural and Gaeltacht Affairs 4 weeks prior. Submit report; follow advice if archaeological material found. No works until written permission received.
Reason: Preserve archaeological interests.
Process &amp; Environmental Mitigation
Implement all mitigation measures from the submitted Process Description and Environmental Report (including amendments).
Reason: Environmental protection and proper planning.
Ecological Impact Mitigation
Implement all mitigation measures from the submitted Ecological Impact Assessment.
Reason: Environmental protection and proper planning.
Appropriate Assessment Best Practice
Implement all best practice measures from the Appropriate Assessment Screening Report.
Reason: Protect Natura 2000 sites.
Landscaping
Landscape site and boundaries per submitted plan; complete planting before occupation/use. All new planting must be native species; replace any failures within two seasons.
Reason: Visual amenities.
Irish Water Connection Agreement
If connecting to public water/wastewater network, sign a connection agreement with Irish Water before commencing development and adhere to its standards/conditions.
Reason: Public health, environmental sustainability, and infrastructure capacity.
Finishes Approval
Submit a brochure/catalogue of proposed finishes for approval before starting work on site.
Reason: Visual amenity.</t>
  </si>
  <si>
    <t>Compliance with Plans
The development must be carried out in accordance with the plans and particulars lodged with the Planning Authority on 14th November 2016, except where amended by these conditions.
Reason: To clarify the documents to which the permission relates.
Development Contribution
The developer must pay a financial contribution of €345 to the Planning Authority for public infrastructure and facilities benefiting the development, as per the Development Contribution Scheme (Section 48, Planning and Development Act 2000). Breakdown:
Surface Water: €51.75
Recreation and Amenity: €17.25
Community Facilities: €138.00
Transport: €138.00
Reason: Statutory requirement under the Planning and Development Act 2000.
Control of Emissions and Nuisance
The development must be constructed and operated so that there is no emission of malodorous fumes, gas, dust, or other deleterious materials, no industrial effluent, and no noise, vibration, or electrical interference that would cause annoyance to any person in any residence or public place nearby.
Reason: In the interest of surrounding amenity and proper planning.
Storage Tank Construction
The storage tank must comply with Department of Agriculture specifications for materials and construction. After completion, the tank must be tested for water retention and a certificate from a suitably qualified Structural Engineer must be supplied to the Planning Authority.
Reason: In the interest of pollution control.
Effluent and Digestate Management
(a) All foul effluent must be conveyed through properly constructed channels to the proposed storage facilities. No effluent or slurry may discharge to any stream, river, watercourse, or land. Storage facilities must not overflow.
(b) Digestate must be disposed of in a manner, at intervals and locations, that prevents pollution of watercourses or water supplies, in accordance with the European Communities (Good Agricultural Practice for Protection of Waters) Regulations 2014.
Reason: In the interest of public health and preservation of water supplies.
Boundary Treatment
Before starting development, proposals for boundary treatment around the site perimeter must be submitted for the written agreement of the Planning Authority.
Reason: In the interest of proper planning and orderly development.
On-Site Manure Use Only
Only manure generated on site may be used to serve the anaerobic digestion facility, as per submitted details.
Reason: In the interests of development control and orderly development.</t>
  </si>
  <si>
    <t>Compliance with Plans
Development must be carried out strictly in accordance with submitted plans and details (including amendments), except where altered by these conditions.
Cladding on all buildings must be goosewing grey unless otherwise agreed.
Reason: Orderly development.
Capacity Limits
Max 90,000 tonnes/year of raw materials in digesters.
Max 20 tonnes of biogas stored on site at any time.
Reason: Define terms of permission.
Surface Water Management
No surface water from site to discharge to public road; no public road water to discharge onto site.
Reason: Prevent flooding.
Traffic and Haulage Routes
All traffic movements for inputs/outputs limited to specified haulage routes (R252, R253, N13, N15), except local farm/business deliveries.
Developer responsible for maintenance and repair of haulage routes during and after construction.
Reason: Traffic safety and orderly development.
Construction Management Plan
Must be submitted and agreed before commencement, covering access, phasing, haul routes, waste disposal, wheel wash, traffic management, restoration, site offices, and parking.
Reason: Traffic safety and orderly development.
Building Heights
Finished floor levels for fertiliser process building, digesters, and hydrolysis tanks must not exceed specified heights above weighbridge level.
Reason: Integration and amenity.
Retention of Vegetation
All sound trees, shrubs, and hedgerow to be retained; replacements required for any that die.
Reason: Preserve amenities.
Boundary Planting
North/east boundaries to be planted with native hedgerow; at least 25 semi-mature broadleaf trees (from specified species list) to be planted in first season; replacements for any that die within three years.
Reason: Preserve amenities.
Waste Disposal
All waste to be disposed of off-site at authorised/licensed facility.
Reason: Protect Natura 2000 sites.
Ecological Clerk of Works
Must be engaged for duration of works to supervise and ensure implementation of Construction Method Statement and Environmental Control Measures.
Reason: Protect Natura 2000 sites.
Concrete Management
Use of concrete for foundations must be managed to prevent loss to river.
Reason: Protect Natura 2000 sites.
Pollution Risk Assessment
Contractor must carry out pollution risk assessment for adjoining stream, including contingency arrangements.
Hard surfaced yards must have 400mm high RC wall kerb.
Yard runoff to be discharged to sump, passed through oil interceptor with alarm and shut-off valve; sump must have adequate attenuation.
Reason: Protect River Finn SAC.
Lighting
Lighting must be hooded/aligned to prevent spillage; public lighting must be low energy LED, compliant with standards, and agreed with Planning Authority.
Reason: Public safety and sustainable development.
Fire Hydrant
BS 750 fire hydrant on 100mm watermain to be located within 50m of development.
Reason: Fire safety.
Construction Hours
On-site works only 08:00–18:00 (Mon–Fri), 08:30–15:00 (Sat); no works on Sundays or public holidays.
Reason: Residential amenity.
Delivery/Transport Hours
Feedstock deliveries and transport of digestate/biogas only 07:00–19:00 (Mon–Fri), 09:00–15:00 (Sat/Sun).
Reason: Residential amenity.
Access Road
Vehicular access only via Development Access Road; passing bays to be installed; vehicle wheels to be cleaned before exiting to public road.
Reason: Traffic safety.
Excavated Material
Location for deposition of excavated materials must be notified to Planning Authority; site must have planning permission and licenses.
Reason: Orderly development.
Surface Water Drainage
Details of drainage system (plan, discharge points, monitoring, sediment traps, SuDS, interceptors) must be agreed before commencement; development must follow agreed details.
Reason: Environmental protection.
Fisheries Protection
Construction must follow Inland Fisheries Ireland guidelines; all effluents/soiled water to be recycled/contained; proposals for uncontaminated surface water collection/discharge must be agreed; fuel tanks must be bunded; secondary containment for all tanks; sludges/wastes stored in isolated, bunded areas; post-construction runoff to soakpit or treated before discharge.
Reason: Protect River Finn SAC.
Annual Report
Annual report on facility operation to be submitted, including sources/disposal of waste, volumes of raw materials, digestate, and gas.
Reason: Orderly development and public health.
Noise Limits
Noise at site boundary must not contain pure tones, exceed background by 5dB(A), or exceed 55dB(A) by day/45dB(A) by night. Noise survey required within 3 months of operation; remedial works and further survey if standards not met.
Reason: Preserve amenities.
Extractor Points and Waste Storage
Location of extractor points must be agreed before commencement; waste materials stored to rear of buildings in environmentally safe conditions, preventing runoff to surface water.
Reason: Orderly development.
Office Building Effluent
Planning consent for on-site foul effluent treatment/disposal for office building required before commencement; site suitability assessment needed.
Reason: Environmental protection.
Development Contribution
Contribution of €5,995.71 for public infrastructure/facilities to be paid before commencement (unless phased payment agreed).
Reason: Facilitate capital works.
Mitigation and Monitoring
All mitigation and monitoring measures in submitted plans, EIAR, NIS, and Appendix 2 must be carried out in full, except where otherwise required by conditions.
Reason: Protect environment and public health.</t>
  </si>
  <si>
    <t>Development Completion
The development must be carried out and completed in accordance with the plans and particulars lodged with the application on 1st May 2019, as amended by the further information response received on 2nd October 2019, except as may otherwise be required to comply with the following conditions.
Reason: In the interest of clarity
Industrial Emissions Licence
Prior to commencement of any further development onsite, the applicant must apply for and obtain an Industrial Emissions Licence from the EPA for all proposed development covered under this permission.
Reason: In the interest of public health and environmental protection.
Animal By-Product Regulations Compliance
The developer must comply with all relevant requirements of the Animal By-Product Regulations (S.I No. 248 of 2003 and SI 707 of 2005, or any relevant updates). Approval from the Veterinary Section of the Department of Agriculture, Food and the Marine must be obtained and a copy furnished to the Planning Authority within 2 months of the date of grant of this permission.
Reason: In the interest of public health
Waste Management Limits and Records
a) The permission is for the management of waste with a maximum intake of 40,000 tonnes per annum onsite. The developer must record the amount of waste received at the facility and make records available to the Planning Authority upon request.
b) Only classes of waste governed by parent planning permission references 04/1831 (PL24.215781) and 11/392 shall be permitted to be accepted onsite under the terms of this permission.
Reason: In the interest of clarity and to comply with the objectives of the Southern Region Waste Management Plan.
Mitigation Measures Implementation
The mitigation measures outlined in the Natura Impact Statement (submitted with the application on 1st May 2019) and the Construction and Environmental Management Plan (CEMP, submitted with the further information response on 2nd October 2019) must be implemented in full by the developer.
Reason: In the interest of environmental protection
Advertising and Signage Restrictions
Notwithstanding exempted development provisions, signs, symbols, emblems, nameplates or other advertising devices (other than those agreed in writing with the Planning Authority) must not be erected or displayed externally on the structures or site boundaries, except with a prior grant of planning permission.
Reason: In the interests of visual amenity and proper planning and sustainable development of the area.
Financial Contribution
The developer must pay a financial contribution of €1,336.50 to the Planning Authority in respect of public infrastructure and facilities benefiting development in the area, in accordance with the Development Contribution Scheme adopted by Waterford City &amp; County Council on 12th February 2015. The contribution must be paid prior to commencement of development.
Surface Water: €200.48
Recreation &amp; Amenity: €66.82
Community Facilities: €534.60
Transport: €534.60
Total Contributions: €1,336.50
Reason: Requirement of the Planning and Development Act 2000.</t>
  </si>
  <si>
    <t>Development Compliance
The development must be carried out and completed in accordance with the plans and particulars lodged with the application, as amended by those received on 5th August 2014, except as may be required to comply with the following conditions. Any details requiring agreement with the planning authority must be agreed in writing prior to commencement, and the development must be completed in accordance with those agreed particulars.
Reason: In the interest of clarity.
Waste Licence Requirement
The operator must not commence operations on site until a waste licence has been obtained from the Environmental Protection Agency.
Reason: In the interest of orderly development.
Water Supply and Drainage
Water supply and drainage arrangements, including disposal of surface water, must comply with the requirements of the planning authority.
Reason: In the interest of public health and to ensure a proper standard of development.
Contaminated Water Disposal
All water from potentially contaminated areas must be collected separately and discharged into the anaerobic digestion tanks as indicated on Drawing D013 submitted on 5th August 2014.
Reason: In the interest of public health.
Slurry Disposal
Slurry generated must be disposed of by spreading on land, or by other means agreed in writing with the planning authority. Location, rate, timing, and buffer zones must comply with the European Communities (Good Agricultural Practice for the Protection of Water) Regulations, 2014.
Reason: To ensure satisfactory disposal of waste material, in the interest of amenity, public health, and to prevent pollution of watercourses.
Landscaping Scheme
Prior to commencement, a landscaping scheme must be submitted for agreement. This must detail all existing trees and hedgerows, specify those for retention, and include protection measures during development. The site must be landscaped in accordance with the agreed scheme, including a timescale for implementation.
Reason: In the interest of visual amenity.
External Finishes
Prior to commencement, details of materials, colours, and textures of all external finishes to buildings and plant must be submitted for written agreement.
Reason: In the interest of orderly development and visual amenities.
Construction Management Plan
Prior to commencement, a Construction Management Plan must be submitted for written agreement. This must detail intended construction practices, hours of working, and measures for off-site disposal of construction/demolition waste.
Reason: In the interest of public safety and residential amenity.
Car Parking Arrangements
Details of on-site car parking arrangements, including layout, must be agreed in writing prior to commencement.
Reason: To ensure adequate off-road car parking provision.
Waste Loading/Unloading
Details of all loading and unloading of waste on site must be agreed in writing prior to commencement.
Reason: In the interest of maintaining amenity.
Development Contribution
The developer must pay a financial contribution to the planning authority for public infrastructure and facilities benefiting development in the area, in accordance with the Development Contribution Scheme under section 48 of the Planning and Development Act 2000. Payment must be made prior to commencement or in phased payments as facilitated by the authority, and subject to any applicable indexation. Details must be agreed between the authority and developer, or referred to the Board if not agreed.
Reason: Statutory requirement under the Planning and Development Act 2000.</t>
  </si>
  <si>
    <t>Development Compliance
Must be carried out in accordance with submitted plans and particulars, as amended, except where conditions specify otherwise.
Mitigation &amp; Monitoring
All mitigation and monitoring measures in the EIAR must be implemented in full, unless otherwise required by conditions.
Natura Impact Statement &amp; Ecology
All mitigation and monitoring measures in the NIS must be completed.
Prior to commencement, a botanical and habitat survey for Marsh Fritillary Butterfly must be conducted and reported.
Feedstock &amp; Waste
Annual feedstock at the Anaerobic Digestion Facility must not exceed 80,000 tonnes.
Any change in waste mix requires new planning permission.
Digestate Disposal
Digestate must be disposed of by land spreading or other approved means, in accordance with EU regulations on agricultural practice for water protection.
Building Finishes
External finishes must match submitted plans.
Roof and side cladding must be dark green or dark grey.
Odour &amp; Material Handling
Reception Shed doors must be sealed and unperforated.
Deliveries must be tipped indoors with doors closed.
Odour abatement unit must be covered and sealed.
No external storage of materials/equipment.
Transport of materials must use sealed containers/tankers.
Water Management
No surface water discharge onto public roads or adjoining properties.
Only clean water may discharge to surface/groundwater; other discharges require a license.
No significant discharges to surface or groundwater.
Fire Safety
Must comply with Chief Fire Officer requirements within 4 weeks of grant.
Access must meet Building Regulations.
Fire hydrants required for buildings over 1000m², with specified flow rates.
Landscaping
Site must be landscaped with indigenous deciduous trees/hedges per Biodiversity Management Plan and Arborist Report.
Replacement of dead/damaged plants within 5 years.
Lighting &amp; Utilities
LED luminaires with minimum 10-year warranty; lighting levels per IS EN 13201.
Relocate public utility poles/pylons outside new boundary.
Consult ESB for overhead power lines.
External lighting must be cowled and directed away from roads/properties.
Decommissioning
Submit decommissioning details at least 12 months before commencement, subject to IE Licence requirements.
Closure, Restoration, Aftercare Management Plan required.
EPA Licence
No development until an Industrial Emissions Licence from EPA is received and complied with.
Irish Water
Sign connection agreement with Irish Water and comply with standards.
Any works over/diverting water/wastewater services require Irish Water approval.
Gas Networks Ireland
Agree details of gas pipeline extension and comply with standards.
Roads &amp; Safety Audits
New junction and pedestrian crossings must be constructed per specified drawings.
Submit detailed design for approval.
Stage 2 Road Safety Audit before commencement; Stage 3 &amp; 4 audits after construction.
Construction Traffic Management
Submit Construction Traffic Management Plan for approval before commencement.
Development Contributions
Pay contributions per Development Contribution Scheme for public infrastructure and facilities, based on rates at time of payment.
Construction Management
Construction managed per submitted Construction and Environmental Plan.
Works only allowed 07:00–19:00 (Mon–Fri), 08:00–18:00 (Sat), not on Sundays/public holidays (exceptions require written approval).
No spreading/depositing material on public roads; maintain road condition.
Dispose of construction/demolition waste at permitted facilities.
Repair any damage to public thoroughfare at developer’s expense.
Store and dispose of hazardous waste per Waste Management Act.
Prevent discharge of polluting matter/sediment to watercourses; follow Inland Fisheries Ireland guidance.
Archaeology
Employ a licensed archaeologist to monitor all ground works.
No groundworks without archaeologist present.
Hand-clean and photograph archaeological features; submit interim report and mitigation strategy.
Follow Department and Planning Authority advice on mitigation.
Advertising
No advertisement signs, structures, banners, flags, or projecting elements on buildings or site without written agreement from Planning Authority.</t>
  </si>
  <si>
    <t>Development Compliance
The development must be carried out strictly in accordance with the submitted plans and details (received 23rd April 2020 and amended 7th August 2020), except as required by the following conditions.
Development Contributions
Prior to commencement, pay €25,299.68 to the Planning Authority as a contribution towards public infrastructure and facilities benefiting the development area. The rate is subject to annual updates and penalty interest for late payment.
Special Levy
Pay a special contribution (not exceeding €5,600.00 or a lesser amount agreed with the Planning Authority) for repair of public infrastructure, within two months of first occupation.
Roads
Maintain 2.4m x 150m sightlines onto the R156 at all times; no obstructions allowed.
New public service utility poles must be behind the setback boundary; relocate existing poles as needed.
Provide a wheel wash facility on site before development starts; all vehicles must use it, and no muck is to be dragged onto public roads.
The applicant is responsible for maintenance of road L-56031; no requests for Council works on this road.
Surface Water
All surface water discharging to the watercourse must pass through attenuation tanks and hydrocarbon interceptors, and not exceed 5l/s/hectare.
Wastewater Treatment and Disposal
All foul wastewater must go to the proposed treatment system and polishing filter, constructed and maintained per EPA guidelines.
Submit a compliance certificate from a qualified engineer upon completion.
Inspect and desludge the treatment system, distribution box, and polishing filter annually.
Water
Enter into water connection agreement(s) with Irish Water before commencement, if connecting to a public water network.
Environment
Operate subject to Waste Licence (ref W0285-01) issued by the EPA.
Submit a detailed Construction Stage Waste Management Plan before commencement, focusing on reuse/recycling and minimising landfill waste.
Segregate all demolition/construction waste; remove surplus waste to authorised sites; maintain a waste movement register.
Dispose of all waste oils per the Waste Management Act.
Agree arrangements for foul sewage effluent from temporary facilities with the Council.
Clean wheels/underside of construction traffic; clean public roads if soiled.
No burning or burying of waste on site.
Noise limits: Daytime 55dB(A), Nighttime 45dB(A), no tonal/impulsive noise; baseline noise report required.
Store oils/hydrocarbons in bunded areas (min. 110% capacity of largest tank/container).
All fuelling on site in nominated location; maintain spill kit.
No discharge of contaminated water to surface water systems; install temporary drainage system; adhere to trigger levels for storm water discharge.
Dust deposition limits: 50mg/sq.m/day (Bergerhoff), 130mg/sq.m/day (Frisbee gauge).
Landscaping
Submit full landscaping scheme (including 5m bermed strip along boundaries) for written agreement before commencement.
Maintain all existing hedgerows/trees except for sightlines; replacement boundaries must use native species.
No hedgerow/tree removal during breeding season (1st March–31st August).
Materials
Submit details of materials, colours, and textures of all external finishes for written agreement before commencement.
Signage
No sign, banner, or advertisement may be erected or displayed on structures or within the site without prior planning permission.</t>
  </si>
  <si>
    <t>Compliance with Submitted Plans
The development must be in accordance with plans and particulars submitted on 23rd October 2019 and as amended on 17th February 2021, except where altered or amended by conditions in this permission.
Implementation of Mitigation Measures
All mitigation measures and monitoring commitments identified in the Environmental Impact Assessment Report (EIAR) and other submitted documents must be implemented in full, unless otherwise required by subsequent conditions.
Industrial Emissions Licence
Before commencing further development onsite, the applicant must apply for and obtain an Industrial Emissions Licence from the EPA and comply with all requirements and conditions therein.
Waste Management Limits and Records
(a) The facility is permitted to manage a maximum intake of 80,000 tonnes of waste per annum. The developer must record the amount of waste received and make records available to the Planning Authority upon request.
(b) Only waste classes governed by parent planning permission references 04/1831 (PL24.215781) and 11/392 may be accepted onsite.
Entrance and Drainage Requirements
(a) Entrance must be constructed so that surface water does not flow onto the public road.
(b) A culvert pipe must be constructed across and under the entrance if deemed necessary by the District Engineer.
(c) Public roadside drainage arrangements must be installed and maintained as per revised plans submitted on 17th February 2021 and to the satisfaction of the District Engineer.
(d) Prior to commencement, a letter of agreement signed by the District Engineer must be submitted and agreed in writing with the Planning Authority, confirming compliance with entrance and drainage conditions.
(e) The area between the edge of the roadway and the gate piers must be reasonably flat and level with the public road, with a gradient not exceeding 2% (or as otherwise agreed).
(f) The entrance must provide clear and unobstructed sight lines (4.5m back from entrance to 160m left and right along the road), with specified eye and object heights.
(g) Existing roadside boundary must be retained except where works are required for entrance and sightlines.
(h) Utility/service poles affected by boundary changes must be relocated with agreement of relevant providers, prior to occupation.
(i) Finished road levels must not be altered without prior consultation and written agreement from the Roads Department.
Natura Impact Statement Measures
All mitigation measures outlined in the Natura Impact Statement submitted on 23rd October 2019 must be implemented in full.
Advertising Restrictions
No signs, symbols, emblems, nameplates, or other advertising devices may be erected or displayed externally on structures or site boundaries, except those agreed in writing with the Planning Authority or with a prior grant of planning permission.
Development Contribution
The developer must pay a financial contribution of €28,260 to the Planning Authority for public infrastructure and facilities, in accordance with the Development Contribution Scheme. This must be paid prior to commencement of development. Breakdown:
Surface Water: €4,239
Recreation &amp; Amenity: €1,413
Community Facilities: €11,304
Transport: €11,304</t>
  </si>
  <si>
    <t>Compliance with Submitted Documentation
The development must be carried out and completed in accordance with the drawings and documentation submitted with the planning application and further information provided, except where modified by the following conditions.
Reason: To clarify the terms of the permission and in the interest of proper planning and sustainable development.
Surface Water Management
Surface water run-off must not discharge onto the public road or adjoining properties. All surface waters must be collected and discharged to the surface water sewers as proposed.
Reason: To avoid interference with other properties and prevent damage to the public road with consequent traffic hazard.
Landscape Plan
A 1:500 scale landscape plan and planting schedule must be submitted to the Planning Authority for written agreement prior to commencement. The scheme must provide for planting native deciduous trees and hedgerows, especially along exposed boundaries, and must be implemented during the first planting season after commencement. Existing trees and shrubs on boundaries must be retained and maintained unless removal is required for development.
Reason: In the interests of visual amenity.
Construction Management
(a) Construction must be managed in accordance with a Construction Management Plan, submitted to and agreed with the Planning Authority prior to commencement. The plan must detail construction practices, noise management, waste disposal, and site compound management.
(b) During works, the developer must ensure material from the site is not deposited on the public roadway and must maintain the roadway in a clean, tidy, and safe condition. Advance warning signs must be erected with prior written consent of the Planning Authority.
Reason: In the interests of orderly development and traffic safety.
External Signage
No signs, symbols, nameplates, or advertisements may be erected externally on buildings or on site unless planning permission is obtained from the Planning Authority or An Bord Pleanala.
Reason: In the interest of proper planning and visual amenity.
Underground Service Cables
All service cables (electrical, television, telephone) must be run in underground ducts.
Reason: In the interests of orderly development and visual amenities.
Noise Monitoring and Limits
In the event of noise complaints, the Planning Authority may require a noise survey by a qualified person. If noise levels exceed the following limits at the site boundary, measures must be implemented to reduce noise:
Night-time limit: 45dB LAeq (30 minutes)
Day-time limit: 55dB LAeq (30 minutes)
Reason: To protect the amenities of adjoining properties</t>
  </si>
  <si>
    <t>The development must be carried out as shown in all submitted drawings and written statements, except where amended by these conditions.
The plant is limited to handling a maximum of 42,500 tonnes per annum of grass silage and 18,000 tonnes per annum of slurry. Records must be kept and made available to Mayo County Council upon request.
All works on the public road must comply with the Guidelines for Managing Openings in Public Roads. A Road Opening License must be obtained and relevant fees paid before any development on the site.
A Traffic Management Plan for both construction and operational phases must be submitted for approval to the Area Engineer, Ballina Municipal District, prior to commencement of works.
Prior to commencement, a Traffic Management Plan must be prepared in conjunction with Ballina Municipal District and submitted for written agreement.
Prior to commencement, the applicant must meet with Ballina Municipal District to confirm/agree road strengthening works at each entrance (50m either side) and specifications for road reinstatement after pipeline installation. Works must be carried out at the time of development.
During operation, noise levels at sensitive locations must not exceed LArT (1 hour) of 55dB(A) between 08:00–18:00 and LAeq (15 min) of 45dB(A) at other times. Night emissions must have no tonal component.
Operating hours are restricted to 07:00–20:00 (Mon–Fri) and 08:00–18:00 (Sat). No operation outside these hours or on Sundays/Public Holidays. Truck loading only within these hours.
No surface water, contaminated water, dust, or other matter shall be deposited onto the public road or elsewhere.
If required by Mayo County Council, additional odour control measures must be implemented.
Construction and demolition waste must be managed in accordance with a Construction Waste and Demolition Management Plan, agreed in writing with Mayo County Council prior to commencement. The plan must follow the 2006 Best Practice Guidelines.
Construction operations are restricted to 08:00–20:00 (Mon–Fri) and 08:00–18:00 (Sat). No construction on Sundays or Bank Holidays unless otherwise agreed in writing.
A management system for documentation and investigation of all complaints must be submitted within one month of commencement of construction. A log of complaints must be kept on site during construction and operation, with details agreed with the Environment, Climate and Agriculture Section of Mayo County Council.
A log of all inputs and outputs to the development must be kept on site in an agreed format, with details agreed within one month of commencement of operations.
Details of supplier and recipient farms, including locations of use for liquid and solid fractions, must be retained and available for inspection to ensure compliance with EU (Good Agricultural Practice for Protection of Waters) Regulations, 2022.
All clean surface water must be separated from dirty water where possible.
Vehicular access must be managed to minimise soiled water. Areas with heavy traffic must be drained to a grit trap and oil interceptor, with a maintenance log kept on site.
All chemical and vehicle fuel storage areas must be fully bunded; all refuelling areas must drain to a suitably designed interceptor.
All mitigation measures in the updated Natura Impact Assessment (received 7 Jan 2022) must be implemented, especially those for protection of the Badger sett during construction and operation.
A silt trap must be provided before the oil interceptor to ensure effective operation.
Development contributions must be paid to Mayo County Council prior to commencement, indexed from the date of grant to the date of payment:
Amenities: €1,481.55
Community Open Space and Recreational Facilities: €1,481.55
Roads: €6,303.85</t>
  </si>
  <si>
    <t>Development Compliance
Must be carried out in strict accordance with submitted plans and particulars, except as required by the following conditions. Any required details must be agreed in writing with the Planning Authority prior to commencement.
Transportation Conditions (details to be agreed before commencement)
Provide sightlines of 70m from a 3.0m setback.
Limit to 75 loads of feedstock per week (max 70,000 tonnes/year), unless otherwise agreed.
Limit to 75 loads of digestate per week (max 61,000 tonnes/year), unless otherwise agreed.
Provide a 125mm high concrete kerb, 2m wide footpath, and positive drainage system along the R147.
Development cannot commence without prior written agreement of the Planning Authority.
Surface Water Management (details to be agreed before commencement)
Upsize detention basin attenuation system by 20% for climate change.
Use permeable paving for all car parking spaces.
Agree revised soiled water tank volume with MCC Water Services.
Conduct water tightness test on attenuation tanks, witnessed by MCC Water Services Engineer.
Install lockable manhole covers with safe access.
Provide a non-return valve to the outfall (headwall type only).
Investigate and prove capacity of existing surface water drainage network; secure written permission for access and undertake any required remedial works.
Comply with Greater Dublin Regional Code of Practice for Drainage Works.
Development cannot commence without prior written agreement of the Planning Authority.
Archaeology
Engage a licensed archaeologist for pre-development testing and metal detection survey.
No sub-surface work without archaeologist’s consent.
Notify Department of Housing, Local Government and Heritage at least four weeks before site preparations.
Archaeologist to submit a written report after work.
If archaeological material is found, further measures (avoidance, preservation, excavation, monitoring) may be required.
No site preparation or construction until written permission is received from the Planning Authority (in consultation with the Department).
Environmental Impact Assessment
Implement all mitigation measures outlined in the EIAR and other submitted plans.
Natura Impact Statement
Implement all recommended site preparation and mitigation measures in the NIS by Ward ORS Consultants.
External Finishes
Submit and agree details (samples, colours, textures) of all external finishes with the Planning Authority before commencement.
General Design
General design, external finish, height, and roof materials must match submitted plans unless otherwise agreed.
Environmental Conditions
Update and communicate the Construction Environmental Monitoring Plan (CEMP) to all site personnel.
Prepare and implement a Waste Management Plan (WMP) in accordance with best practice guidelines.
Dust emissions at site boundaries not to exceed 350mg/m²/day.
Refuelling only in designated areas at least 30m from watercourses.
Store hydrocarbons/chemicals/oils in bunded areas at least 30m from watercourses.
Maintain adequate supply of spill kits and absorbent pads.
Burning of waste (including green waste) is prohibited.
Provide a comprehensive waste management report to the Local Authority after works.
Construction works must comply with noise and vibration guidelines (BS 5228-1:2009, NRA Guidelines).
Construction noise limits: 70dB(A) (Mon-Fri 07:00-19:00, Sat 08:00-14:00), 45dB(A) at other times.
Use low energy and low emissions vehicles/plant where possible.
Maintain a Complaints Register for environmental nuisances.
Liaise with MCC Environment Department regarding effluent discharge.
Wastewater treatment system and filters must comply with submitted report.
Import of soil/topsoil requires appropriate certification/permit.
Store excavated material at least 10m from drainage ditches/watercourses; install silt fence at least 3m from ditches.
Activity may require authorisation under the Waste Management Act.
Working Hours
Site/building works only between 07:00-19:00 (Mon-Fri) and 08:00-14:00 (Sat). No activity on Sundays/Bank Holidays. Extended hours only by written agreement.
Operation Hours
Submit and agree details of hours of operation and truck movements with the Planning Authority before commencement.
Landscaping
Landscaping as per submitted site plan; preserve existing hedgerows/trees/shrubs except where entrance required.
New boundaries: timber fencing with native hedgerow.
Planting to commence no later than first planting season after development starts; replace failed plants within five years.
Development Contributions
Pay €1,042.00 towards surface water drainage infrastructure before commencement (subject to annual review).
Roads/Public Transport Contributions
Pay €25,706.00 towards public roads and transport infrastructure before commencement (subject to annual review).
Social Infrastructure Contributions
Pay €7,990.00 towards social infrastructure (open spaces, recreation, amenities, landscaping) before commencement (subject to annual review).</t>
  </si>
  <si>
    <t>Development in Accordance with Plans
Must be carried out strictly as per plans and particulars lodged, including any revisions, unless otherwise required by the following conditions.
Any details to be agreed with the Planning Authority prior to commencement.
Construction Period
The development may be constructed within 10 years from the date of the final grant of permission.
Natura Impact Statement (NIS)
All mitigation measures in the submitted NIS must be implemented in full.
Ecological Impact Assessment (EcIA)
All mitigation measures in the submitted EcIA must be implemented in full.
Anaerobic Digestion Process Limits
Maximum of 45,000 tonnes per annum of agriculturally based plant feedstocks and slurry/manure to be treated.
Transportation Requirements (to be agreed in writing before commencement)
Unobstructed sightlines of 90m from a 3.0m setback at the entrance.
Entrance gate recessed at least 17m from the road edge.
Submit details of improvement works on L-16253 to the junction with L-3411.
Construction and operational traffic limited to using the specified section of L-16253.
Limit of importing 60 loads and exporting 20 loads per week, unless otherwise agreed.
External Finishes
Submit details of materials, colours, and textures of all external finishes for written agreement.
Archaeological Requirements
Engage a qualified archaeologist for pre-development testing and metal detection survey.
Notify Department of Housing, Local Government and Heritage at least 4 weeks before site prep.
Submit archaeological report before any site work; no work until written permission is received.
Preservation measures may be required if archaeological material is found.
Surface Water Management
Hardstanding areas drained to soakaways (BRE365).
Internal roads/access ways with permeable materials.
Compliance with GDSDS and Greater Dublin Regional Code of Practice for Drainage Works.
Water/Wastewater Connection
Enter into connection agreement(s) with Uisce Éireann (Irish Water) before commencement.
Design and Finish
General design, finish, height, and roof materials as per submitted plans unless otherwise agreed.
Environmental Conditions
Construction noise and vibration per BS 5228-1:2009 and NRA guidelines.
Construction noise limits: 70dB(A) (day), 45dB(A) (other times).
Dust emissions not to exceed 350mg/m²/day at boundaries.
Import/export of soil/stone only with proper permits or notifications.
No burning of waste on site.
Notify Environment Waste Department before site clearance.
No use of waste-derived aggregates without proper status/permits.
Submit updated Construction Environmental Monitoring Plan (CEMP) for approval.
Invasive Alien Species (IAS) management plan if needed.
Proper collection/disposal of foul sewage during construction.
Refuelling in dedicated areas with spill kits.
Use silenced generators if required.
Prepare and implement a Resource and Waste Management Plan (RWMP).
Operational noise limits: 45dB(A) (day), 43dB(A) (night).
Noise survey within 3 months of commissioning; submit report and mitigation if needed.
Maintain environmental complaints register.
Construction Hours
Restricted to 07:00–18:00 (Mon–Fri), 08:00–14:00 (Sat). No works outside these hours or on Sundays/Bank Holidays without written approval.
Tree Protection
Implement and retain tree works/protection as per approved tree survey.
Landscaping
Landscaping and boundary treatments as per submitted drawings; maintain and replace as needed.
Waste Management
Construction waste only to authorised sites; retain documentation.
Wastewater system as per site characterisation report; submit confirmation report.
Enter into maintenance contract for wastewater system.
Development Contributions – Surface Water Drainage
Pay €2,277.00 towards surface water drainage infrastructure before commencement (subject to review).
Development Contributions – Roads/Public Transport
Pay €56,166.00 towards roads and public transport infrastructure before commencement (subject to review).
Development Contributions – Social Infrastructure
Pay €17,457.00 towards social infrastructure before commencement (subject to review).
Road Reinstatement Security
Lodge a cash deposit with the Planning Authority to secure reinstatement of public roads damaged by construction transport.</t>
  </si>
  <si>
    <t>The development must be carried out in accordance with the plans, particulars, and specifications lodged with the application, except as required by the attached conditions. This permission does not approve any development not adequately stated in the statutory public notices.
The permission to implement the proposed development is valid for 10 years from the date of the final grant of permission.
All mitigation measures detailed in the submitted documentation (including the EIAR and NIS) must be implemented in full within the specified timescales. A project manager with appropriate experience must be appointed to ensure implementation.
The ‘Guinness’ Sign on the Flaking Plant must be salvaged and repurposed within Diageo lands at St. James’s Gate, with location and use agreed in writing by the Planning Authority. A record of the former Flaking Plant structure (survey drawings, condition recording, photographic survey) must be submitted to the planning authority and the Irish Architectural Archive.
The developer must comply with requirements of the Transportation Planning Division of Dublin City Council, including:
Design and type of cycle parking to be agreed prior to commencement.
Cycle parking to be ready for use before operation.
Existing cycle parking spaces to remain unless otherwise agreed.
Details of shower and changing facilities to be agreed prior to commencement.
Implementation of the Mobility Management Plan and appointment of a Mobility Manager.
No adverse impact on Luas operation and safety; compliance with TII’s code.
All costs incurred by Dublin City Council due to the development are at the developer’s expense.
Requirements of the Drainage Division of Dublin City Council must be met, including:
Separate foul and surface water systems.
Incorporation of Sustainable Drainage Systems.
Agreement on surface water management proposal prior to commencement.
All private drainage to be within the final site boundary.
Archaeological requirements must be complied with before construction, including:
Archaeological assessment and impact assessment by a qualified archaeologist.
Paper record of historic buildings and boundary treatments.
Testing and monitoring for archaeological material.
Impact statement if archaeological material is present.
Compliance with further archaeological requirements, including monitoring, excavation, or preservation.
Submission of final foundation layout for agreement.
Compilation and submission of archaeological paper archive if material is present.
Prior to commencement, an arboricultural survey, tree impact plan, and tree protection plan must be submitted. A qualified Arboriculturist must be retained throughout site works to advise and supervise works near retained trees, with protection measures in place as per BS 5837.
A qualified Landscape Architect must be retained throughout site works, with appointment notified to the planning authority. A detailed landscape scheme (including green roof treatment and planting details) must be submitted for approval prior to commencement. Any vegetation lost within 3 years must be replaced. A Landscape Completion Report must be submitted for bond release.
No additional development above roof level (e.g., lift motors, air handling equipment, storage tanks, ducts, or other external plant) is permitted unless shown on approved drawings or authorised by a prior grant of Planning Permission.</t>
  </si>
  <si>
    <t>Development Compliance:
Must be carried out strictly in accordance with the permission conditions and submitted documents (unless otherwise required by conditions).
Development Contribution:
Developer must pay a financial contribution for public infrastructure and facilities, calculated per the Development Contribution Scheme in force at commencement.
Biogas Pipe Installation Coordination:
Coordinate pipe installation near the N77 with the Council’s Road Design Section.
Service pipe must be clearly marked and include a tracer wire.
Agree all reinstatement works on the N77 with the Council before starting.
Road opening licence required for works affecting the public road. 
Emissions &amp; Mitigation:
Emissions/discharges must not exceed EPA licence limits.
All mitigation measures in the Environmental Report and Natura Impact Statement must be implemented. 
Construction Hours &amp; Environmental Protection:
Construction limited to 07:00–19:00 (Mon–Fri) and 07:00–14:00 (Sat), unless otherwise agreed.
Operations must not cause significant noise or dust outside the site.
If noise impacts arise, mitigation measures must be submitted for approval. 
Surface Water Management:
Surface water must be managed through the existing network; no additional discharge to watercourses or River Nore.
Temporary stockpiles and silt fencing must be located as per submitted drawings to protect the River Nore SAC.
Construction Environmental Management:
All proposals in the Construction Environmental Management Plan must be implemented.
Operations must not cause significant noise, air emissions, or odours beyond the site.
Facility Use Restriction:
Facility is for biogas/biomethane generation from Glanbia Ballyragget wastewater only; no external waste permitted. 
Tank Farm &amp; Waste Management:
Construct, maintain, and monitor tank farm and membrane as per submitted details.
Implement all proposals in the Demolition Environmental Waste Management Plan.
No washing of concrete trucks on site during construction.
Demolition works must follow the submitted timeline.
Keep an up-to-date Waste Management Plan on site for inspection. 
Tank &amp; Drum Storage:
All tank/drum areas must be impervious and bunded to at least 110% of the largest tank/drum.
Bund drainage must be collected and safely disposed.
Landscaping:
All soft landscaping per the submitted plan must be completed in the first planting season after development starts.
Certification of completion must be submitted to the Planning Authority. 
Waste Management Plan:
Development must follow the Construction and Demolition Environmental Waste Management Plan.
Final plan must be submitted to the Planning Authority before starting.
Ecological Clerk of Works (ECoWs):
Appoint an ECoWs to ensure no water pollution or impact on the River Nore and compliance with all ecological/environmental reports and recommendations. 
Further Investigation/Monitoring:
Developer must carry out further investigation/monitoring if requested by the Council to demonstrate no significant impairment/interference with amenities or the environment.</t>
  </si>
  <si>
    <t>Development Compliance:
The development must be carried out in accordance with the submitted plans and particulars, as amended, except where required by other conditions. Any details requiring agreement with the planning authority must be agreed in writing before commencement.
Natura Impact Statement Mitigation:
All mitigation measures in the submitted Natura Impact Statement must be implemented in full. 
Environmental Report Mitigation:
All mitigation measures in the submitted Environmental Report must be implemented in full.
Traffic Management Plan:
Prior to commencement, a Traffic Management Plan must be submitted and agreed in writing with the planning authority. The plan must detail haul routes for HGVs and exclude any route requiring a left-hand turn from the N13 onto the L5024. 
Anaerobic Digestion Process Limits:
The mix of plant feedstock must match that described in Table 3.4 of the Environmental Report (April 2023).
No material change in feedstock mix or nature without further planning permission.
Feedstock Delivery Times:
Deliveries and transport of digestate are restricted to 0700–2000 (Mon–Fri) and 0800–1800 (Sat), unless otherwise agreed in writing.
Water Supply and Drainage:
Arrangements must comply with planning authority requirements. Surface water must not drain onto public roads or adjoining properties. 
Wildlife Protection Measures:
A Lighting Plan must be submitted and agreed before commencement, minimising light pollution.
No tree or hedgerow clearance between March and August (inclusive).
All retained trees/hedgerows must be protected during construction per BS: 5837, with protective fencing beyond branch spread.
Protection and Reinstatement of Public Lands:
All road surfaces, culverts, watercourses, verges, and public lands must be protected during construction and reinstated if damaged.
Site Development and Building Works Hours:
Works only allowed 0700–1900 (Mon–Fri), 0800–1400 (Sat), not at all on Sundays/public holidays, except with prior written approval. 
Construction and Environmental Management Plan:
Must be submitted and agreed before commencement, including all mitigation/control measures, site access/traffic management, construction practice, noise management, and waste management. 
Archaeological Monitoring:
A qualified archaeologist must monitor all site clearance/topsoil stripping, with a method statement agreed before works.
If remains are found, works must cease pending planning authority decision.
All archaeological costs borne by developer; final report to be submitted after completion. 
Security for Road Reinstatement:
Developer must lodge a cash deposit, insurance bond, or other acceptable security to ensure reinstatement of public roads damaged by transport of materials.
Development Contribution:
Developer must pay a financial contribution for public infrastructure/facilities benefiting the development, as per the Development Contribution Scheme.
Special Contribution for Road Upgrades:
Developer must pay a special contribution for any upgrades to the L-1214 and L-5024 roads benefiting the development, as agreed with the planning authority</t>
  </si>
  <si>
    <t>Development Compliance: The development must be carried out in accordance with the plans and particulars lodged with the planning application, except as otherwise required by the conditions of this permission.
Tonnage Limit: The facility shall not accept more than 13,000 tonnes per annum. Only source-segregated organic waste is permitted; no organic fines from mechanical treatment are allowed.
Dust Deposition: Total dust deposition (soluble and insoluble) must not exceed 350 mg/m²/day (averaged over 30 days) at any boundary position.
Noise Limits: Noise from the development must not exceed:
55 dB(A) (Laeq 1 hour) at any dwelling's facing elevation (outside) between 07:00–21:00.
42 dB(A) during 21:00–07:00, Sundays, and Bank Holidays.
Noise must not be impulsive or have a tonal element 5 dB(A) above adjacent frequencies.
Suspended Solids: Total Suspended Solids (TSD) from on-site operations must not exceed 150 µg/m³ over 24 hours at any boundary not owned or controlled by the applicant. Dust must be monitored continuously with 15-minute averaging intervals.
Wheel Washing: All vehicles transporting materials must have wheels and undersides washed before exiting onto adjoining roads, using a facility approved by the Planning Authority.
Transport of Materials: All materials delivered to the site must be in specially designed sealed units. Queuing of laden vehicles outside the site is not permitted.
Environmental Mitigation: All environmental mitigation measures submitted with the application must be implemented in full, unless otherwise required by these conditions.
Grid Connection: Before development begins, arrangements for connecting the facility to the ESB National Grid must be in place and approved by the Planning Authority.
Advertising Restrictions: No advertisements or structures (that would otherwise be exempted development) may be displayed or erected without the Planning Authority's agreement.
Effluent Control: Effluent and soiled water must not flow onto adjoining property, enter any watercourse, or overflow storage tanks.
Roads Contribution: The developer must pay €4,974.00 to Wexford County Council for public road works, payable at commencement of development.
Community Facilities Contribution: The developer must pay €3,316.00 to Wexford County Council for community facilities, payable at commencement of development.
Oil/Chemical Storage: All oil or chemical storage tanks must be bunded to 110% of the largest tank's capacity. Bunding and drainage must be impermeable and safely disposed of.
Effluent Treatment System: The effluent treatment and disposal system must:
Be installed and maintained per manufacturer’s recommendations and submitted plans.
Be completed and ready before first occupation.
Not be changed without written agreement from the Planning Authority.
Landscaping Scheme: Before development begins, a detailed landscaping scheme must be submitted and agreed with the Planning Authority, including:
Details of existing trees/hedgerows and their protection.
Details and setting of new planting, especially around boundaries.
Implementation and maintenance programme.
Road frontage boundary treatment.</t>
  </si>
  <si>
    <t>The development must be carried out in accordance with the plans and particulars lodged with the planning application, except as otherwise required by the conditions of this permission.
Reason: To ensure the proposed development accords with the permission and that effective control is maintained.
Permission is for the operation of an in-vessel composting facility with a maximum intake of an additional 6,000 tonnes per annum, bringing the proposed facility to a maximum of 19,000 tonnes per annum. Only source segregated organic waste is permitted; no organic fines generated by mechanical treatment shall be accepted.
Reason: In the interest of proper planning and sustainable development of the area.
Total dust deposition (soluble and insoluble) from the facility, based on TA Luft Air Quality Standard, must not exceed 350 mg/m²/day (averaged over 30 days) at any position along the boundary of the applicant's ownership.
Reason: In the interest of protecting residential amenity.
Wheels and undersides of all vehicles transporting materials to/from the facility must be washed in a wheel washing facility before exiting onto adjoining roads, constructed and operated as required by the planning authority.
Reason: In the interest of amenity, traffic safety, and convenience.
All materials delivered to the site must be transported in specially designed sealed units. Queuing of laden vehicles is not permitted outside the site.
Reason: In the interests of traffic safety.
No advertisement or advertisement structure (including exempted development under the Planning and Development Regulations 2001 as amended) shall be displayed or erected on the building/within the site curtilage without agreement of the planning authority.
Reason: In the interest of visual amenity.
Noise from the development must not exceed 55 dB(A) (Laeq 1 hour) at the facing elevation outside any dwelling during 0700–2100 hours, and 42 dB(A) (Laeq 1 hour) during 2100–0700 hours, Sundays, and Bank Holidays. Noise must not be impulsive or have a tonal element 5 dB(A) above adjacent frequencies.
Reason: In the interests of public health.
All operations must be carried out so that air emissions and/or odours do not impair or interfere with amenities or the environment beyond the site boundary and at odour sensitive receptors as specified in the Odour Management Plan dated 4th May 2016.
Reason: To ensure the development accords with the permission and protects adjoining property amenities.
Total suspended particles (TSP) from on-site operations, measured at any point along the site boundary, must not exceed 150 µg/m³ over a 24-hour averaging period. Dust must be monitored using continuous equipment with 15-minute averaging intervals, capable of indicating TSP and PM10 concentrations.
Reason: In the interests of public health.
The developer must pay Wexford County Council a contribution of €4,560.00 for works related to public roads, payable at commencement of development.
Reason: In accordance with the Development Contribution Scheme under the Planning and Development Act 2000 (as amended).
The developer must pay Wexford County Council a contribution of €3,040.00 for works related to community facilities, payable at commencement of development.
Reason: In accordance with the Development Contribution Scheme under the Planning and Development Act 2000 (as amended).
The proposed landscaping scheme must be carried out within 12 months from the date any building is occupied or carried out. Any trees or shrubs planted under this condition that are removed, die, or become severely damaged/diseased within two years must be replaced with similar size and species.
Reason: As provided in Section 34(4)(e) of the Planning and Development Act 2000 (as amended) and in the interests of visual amenity.</t>
  </si>
  <si>
    <t>Environmental impact, absence of information for storage of feedstock and location of processes, odour, noise and dust, interference on amenities, depreciate the property value, contrary to planning and sustainable development. 
The Planning Authority is not satisfied, based on the information submitted, regarding the environmental impact of the proposed facility. Specifically, there was an absence of detailed information about:
The type and location of processes to be carried out,
Facilities for the storage of feedstocks, products, and wastes arising from the processes,
Proposals for the assessment of odour, noise, and dust impact at the nearest sensitive locations. 
The Planning Authority is not satisfied, based on the information submitted, that the proposed facility will not produce odours and noise which would result in significant impairment of, or significant interference with, the amenities of the nearby dwellings. The proposed development would therefore:
Be seriously injurious to the amenities or depreciate the value of property in the vicinity,
Be contrary to the proper planning and sustainable development of the area.</t>
  </si>
  <si>
    <t>The Planning Authority had concerns due to the lack of:
Risk assessment plans for spillages, leakages, accidents, and emergencies,
Noise prevention measures,
Odour prevention measures,
Light illumination prevention measures,
Dust prevention measures.
In the absence of such measures, the proposed development represents a threat to human health and the environment, would be contrary to proper planning and sustainable development of the area, and would be prejudicial to public health.
The proposed development would entail the construction of a commercially operated anaerobic digestion facility, containing several large structures, within an open, exposed, and low-lying rural area characterized by low-intensity agricultural activities. Specifically:
The development would not comply with the criteria set out in Policy P10-02 of the Offaly County Development Plan 2009-2015 regarding alternative rural-based small-scale enterprises,
It would not comply with Policy P06-09 regarding new business proposals in the countryside,
It would not comply with Policy P08-02 regarding the development of renewable energy sources, considering impacts on amenities, landscape sensitivities, and the protection of habitats and heritage.
The development would be a visually obtrusive feature in the landscape, making the site a prominent landmark visible over a wide area, and would seriously injure the amenities of the rural area, contrary to proper planning and sustainable development.
Given the presence of substantial numbers of dwellings in the locality (Sraid of Killyon), the proposed anaerobic digester would seriously injure the amenities of neighboring property by reason of noise, traffic, odour, and general disturbance. The development would therefore be contrary to proper planning and sustainable development of the area</t>
  </si>
  <si>
    <t>The majority of the intended waste streams to be processed are non-agricultural and will be sourced off-site; this is contrary to Policy Objective ED 4-3 of the Cork County Development Plan 2014-2020. 
The Board was not satisfied, based on the information submitted regarding the details of the proposed process, that the development would not:
Result in the pollution of ground or surface waters,
Result in the production of odours which would impair the environmental and residential amenities of the area.
The proposed development would be prejudicial to public health and would be contrary to the proper planning and sustainable development of the area.</t>
  </si>
  <si>
    <t xml:space="preserve">The planning application was deficient because the applicant failed to submit any form of environmental report and no additional information was provided to enable assessment of the development, specifically regarding:
Details of the process itself,
Details on the capacity (tonnage) of waste associated with the development,
Details on noise, odour, impact on air quality/management and mitigation of same,
Details for the drainage of the proposed facility, including plans for management of any wastewaters (including domestic effluent),
Details on the nature of waste products associated with the development,
The source of water to be used in the process,
Risk management proposals (leaks, spillages, explosions, other emergencies),
Likely traffic volumes/movements to be generated by the proposed development,
The adequacy of local roads to cater for the predicted traffic volumes,
Details on the sustainability of the proposed development (i.e., need for same in this area).
Due to the lack of detail and information, the Planning Authority was unable to conduct a satisfactory assessment of the proposal, including environmental factors and whether an Environmental Impact Statement or Natura Impact Statement was required. Permitting the development would therefore be contrary to proper planning and sustainable development of the area
The proposal is for a commercial enterprise in the countryside. The application did not demonstrate compliance with relevant County Development Plan policies for economic development in rural areas, specifically:
No supporting information was provided to show how the proposal could be considered a farm diversification scheme,
The Planning Authority was unable to determine compliance with policies ED-P-9, ED-P-10, and ED-P-16 of the County Development Plan 2012-2018 (as varied).
Permitting the development would therefore be contrary to proper planning and sustainable development of the area. </t>
  </si>
  <si>
    <t>The Board was not satisfied that the proposed development does not entail the processing of waste and to a quantum for which a Waste Licence may be required.
Due to this uncertainty, and by reference to the planning application documentation (including statutory notices), the Board was precluded from granting permission.
The Board noted the Inspector’s commentary regarding the nature of the materials to be processed and the consideration of thresholds for potential Waste Licence obligations.
The Board could not be certain, based on the documentation and the Environmental Protection Agency’s response, that the proposed development did not entail an activity for which a Waste Licence is required.</t>
  </si>
  <si>
    <t>Schedule 6 of the Planning and Development Regulations 2001 (as amended) requires that certain information relevant to the specific characteristics of the development is contained in an Environmental Impact Assessment Report (EIAR), including:
An estimate, by type and quantity, of expected residues and emissions,
An assessment of the impact of these on the environment and human health.
In the absence of information to state otherwise, the planning authority was not satisfied, having regard to the information contained in the EIAR, that the proposed development would not cause serious air pollution which may have a significant impact on the environment and public health.
The proposed development is therefore considered contrary to the proper planning and sustainable development of the area</t>
  </si>
  <si>
    <t>The proposed development is located on an unimproved local road (L13117) which is substandard in structural strength, surface condition, capacity, and width. It would endanger public safety by reason of traffic hazard and obstruction of road users due to the movement of extra traffic generated.
The development is considered premature due to an existing deficiency in the road network serving the area, including issues of capacity, width, alignment, or pavement condition, making it unsuitable to carry the increased road traffic likely to result from the development.
The proposed development is in close proximity to a junction with the National Primary Route N5, identified as a High Collision Accident Location. The Council is not satisfied that traffic from the development can be excluded from using this N5 junction, and granting permission could adversely affect the use of the N5 National Route.
The applicants have not demonstrated that the proposed development, on its own or in combination with other plans or projects, would not adversely affect the integrity of a European site. The development could contravene objectives for the conservation and preservation of a European site, including habitats or species protected under the Habitats Directive.
The applicants have not demonstrated that the proposed development will not have a negative impact on the environment in terms of local habitats, the proposed supply chain, infrastructural elements, soiled water, wastewater, land spreading, control of spillages, odour and noise, control of emissions, and operational issues. The development could be prejudicial to public health and contrary to proper planning and sustainable development.
In the absence of detailed information to determine if the proposed development constitutes a Seveso/COMHAR Site, the Council considers that the development could, due to the risk of a major accident, lead to serious danger to human health or the environment.
In the absence of an archaeological assessment, the applicants have not demonstrated that the proposed development would not impact or interfere with an archaeological monument of historic interest.</t>
  </si>
  <si>
    <t>The proposed development involves the construction of a commercially operated anaerobic digestion (AD) facility that would not be directly connected to the local rural community nor serve the local rural economy, as the majority of raw materials would be sourced from outside the local area. The use is considered akin to an 'Industrial' or 'Agribusiness' use, which is specifically precluded from areas zoned 'RU' (Rural) under the Fingal Development Plan 2023-2029. The proposal would therefore materially contravene the 'RU' land-use zoning objective and be contrary to proper planning and sustainable development of the area. 
The site is within a 'High-Lying Agricultural' landscape character type, which is of 'High' landscape value and sensitivity. Due to the scale, height, design, and layout of the proposed development, and the limited visual impact information submitted, the network of buildings would cumulatively have a profoundly negative impact on the visual amenities of the site and surrounding area. The development would be visually obtrusive and seriously injure the amenities of the area and nearby property, contrary to proper planning and sustainable development.
The application did not include a Road Safety Audit. Given the proposed intensification of the local road network, the absence of this audit precludes the Local Authority from assessing potential road safety risks. The applicant has failed to demonstrate that the development would adequately protect vulnerable pedestrians near articulated vehicles with limited visibility performing difficult manoeuvres. The development is therefore considered a traffic hazard and contrary to proper planning and sustainable development.</t>
  </si>
  <si>
    <t>The proposed development would materially affect and interfere with the character of the historic landscape associated with Glenbrook House (a Protected Structure, R.P.S. No. 218) and its demesne. It would result in the loss of surviving landscape features, contrary to Policy EH P9 and Objective EH O50 of the Limerick Development Plan 2022-2028, which seek to protect historic gardens, designated landscapes, and parklands. The visual impact on the setting of Glenbrook House was not adequately assessed or illustrated in the Environmental Impact Statement.
The Environmental Impact Statement did not provide a comprehensive proposal and associated mitigations for the management and control of odour emissions. The Planning Authority is not satisfied that the anaerobic digestion facility would not result in significant adverse impacts on residential and public amenity in the surrounding area, and considers the proposal prejudicial to public health and seriously injurious to residential and environmental amenity.
The Planning Authority concluded that a Stage 2 Natura Impact Statement (NIS) is required. It is not satisfied that the proposed development would not have a significant effect on the Lower River Shannon SAC (Site Code: 002165) and the River Fergus Estuaries SPA (Site Code: 004077), either individually or in combination with other plans or projects. The proposal has not demonstrated compliance with Article 6(3) of the EU Habitats Directive and is considered contrary to proper planning and sustainable development.
There is no comprehensive proposal for the realignment and upgrading of the L8658 local road serving the development. The road is seriously substandard in terms of width and alignment, and the Planning Authority is not satisfied that traffic generated by the development can be safely accommodated. The proposal would endanger public safety by reason of traffic hazard and obstruction of road users. 
The proposal does not include a comprehensive surface water design that aligns with Limerick City and County Council’s Surface Water and SuDS Specification. It does not meet the requirements of Objective IN O12 (Surface Water and SuDS) and is considered contrary to proper planning and sustainable development</t>
  </si>
  <si>
    <t>Location Justification &amp; Resource Efficiency
The proposed development is in a rural area, close to zoned employment lands.
The applicant failed to provide a robust justification for why the development should be, or is required to be, located in a rural area rather than on nearby zoned lands.
Insufficient detail was provided regarding suppliers, their locations, the type and quantity of input from each source, and how supply can be guaranteed for the required 90,000 tonnes of feedstock per annum.
The assessment of alternative sites in the submitted EIAR (Environmental Impact Assessment Report) was considered inadequate to support the development of a large-scale Anaerobic Digestion Facility on the subject site.
It was not demonstrated that the proposed development would comply with Objectives CPO 16.13 and 16.14 of the County Development Plan 2022, which require resource efficiency (considering carbon emissions from growth, harvesting, and transport of inputs) and location on zoned land unless a rural location is required.
Permitting the development without sufficient information and justification would be contrary to the County Development Plan 2022 and proper planning and sustainable development.
Traffic Hazard &amp; Public Safety
The proposed development would endanger public safety due to serious traffic hazard:
Inadequate sightlines from the proposed entrance.
Limited forward visibility and stopping distances on the narrow L-6189 road.
The L-6189 road is too narrow to safely accommodate proposed HGV trucks passing other vehicles.
Use of informal passing bays is not acceptable, especially as their safe operation depends on maintaining existing hedgerows.
The development would result in a serious traffic hazard and would be contrary to proper planning and sustainable development.</t>
  </si>
  <si>
    <t>Traffic Hazard and Road Network Deficiency
The proposed development is located on the L8050 local road, which is substandard in terms of width and alignment.
The scale of traffic generated by the development (both construction and operational stages) would render the road unsuitable for increased loads.
The development would endanger public safety due to traffic hazard and obstruction of road users.
The proposal is considered premature given the deficiency in the road network serving the rural area.
Approval would set an undesirable precedent for similar developments elsewhere in the county.
The development would seriously injure the residential amenities of the area.
The proposal is contrary to proper planning and sustainable development.
Proximity to Motorway and Non-Compliance with Development Plan Objectives
Objective TM O62 of the Kildare County Development Plan 2023-2029 seeks to protect the strategic transport function of national roads, including motorways and their junctions.
Section 15.7.7 and Table 15.7 of the Plan require a minimum building line setback of 91m from motorways.
The proposed development is within 91m of the motorway, which contravenes the building line set by the Planning Authority.
Approval would set a significant and undesirable precedent for similar developments along this stretch of motorway.
The proposal is contrary to proper planning and sustainable development.
Inadequate Assessment of Environmental and Hydrological Impacts
The development fails to provide adequate assessment of hydrological risk, water quality protection, and cumulative impacts on the River Barrow and River Nore Special Area of Conservation (SAC), Hobartstown West Wetlands, and other hydrologically linked European sites.
The proposal fails to ensure it will not hinder the achievement of good status for any waterbody under Article 4 of the Water Framework Directive.
The application does not comply with the EU Habitats Directive, the Water Framework Directive, and the Holohan judgment regarding whole lifecycle impacts.
The Planning Authority is not satisfied that the development, alone or in combination with other projects, would not be likely to have a significant impact on the integrity of the European Site River Barrow Nore SAC (site code 002162).
The proposal is contrary to proper planning and sustainable development.</t>
  </si>
  <si>
    <t>Substation and Office Buildings</t>
  </si>
  <si>
    <t>16th December 2025 - Works are on site._x000D_
_x000D_
10th December 2025 - Works are expected to commence on site imminently.  The developer will oversee works on this project privately._x000D_
_x000D_
4th January 2021: Granted on appeal._x000D_
_x000D_
23/06/2020: A decision to refusee planning permission was issued by Monaghan County Council on 19/06/2020 for this project._x000D_
_x000D_
Permission for development of an on farm anaerobic digestion (ad) plant, combined heat and power (chp) plant, weighbridge, slurry storage tank, slurry reception tank, gas flare, feed hopper, 3 no. silage clamps, electrical substation building, office building, perimeter fencing, access and ancillary site works.</t>
  </si>
  <si>
    <t>19219</t>
  </si>
  <si>
    <t>Tullycallick &amp; Rossarrell, Glaslough</t>
  </si>
  <si>
    <t>https://www.eplanning.ie/MonaghanCC/AppFileRefDetails/19219/0</t>
  </si>
  <si>
    <t>Planning Conditions &amp; Reasons
1. Compliance with submitted plans
Condition: Development must follow plans submitted on 18/05/2009 and further information submitted on 02/11/2009, except where modified by conditions.
Reason: In the interest of proper planning and development.
2. Control of emissions
Condition: Development must be constructed and operated so that no malodours, fumes, gas, dust, deleterious materials, industrial effluent, noise, vibration, or electrical interference cause annoyance to nearby residences or public places.
Reason: In the interests of public health.
3. Landspreading weather restrictions
Condition: Landspreading of waste may occur only in suitable weather—not during heavy rainfall, when land is waterlogged or saturated, or when frozen.
Reason: In the interests of proper planning and sustainable development.
4. Required buffer zones for landspreading
Condition: Landspreading must comply with the following buffer distances:
200m from watercourses, boreholes, springs or wells used for human consumption in schemes ≥100m³/day or serving ≥500 people.
100m from water sources used in schemes ≥10m³/day or serving ≥50 people.
20m from lake shorelines.
15m from karstified limestone features.
5m from any surface watercourse (other than lakes or those specified above).
Reason: In the interests of proper planning and sustainable development.
5. Building colour requirements
Condition: New buildings must be coloured dark grey, grass green, dark green, dark brown, dark red, or natural concrete. Roofs must be darker than walls.
Reason: In the interest of visual amenity.
6. Waste disposal compliance
Condition: All construction and demolition waste removed off‑site must be disposed of or recovered at a facility with a valid Waste Licence or Waste Permit. (Does not apply to reuse of excavation material on‑site.)
Reason: In the interests of proper planning and sustainable development.
7. Compliance with agricultural water‑protection regulations
Condition: Applicant must comply with the European Communities (Good Agricultural Practice for Protection of Waters) Regulations 2009 (S.I. No. 101 of 2009).
Reason: In the interests of proper planning and sustainable development.</t>
  </si>
  <si>
    <t xml:space="preserve">1. Compliance With Submitted Plans
Development must be carried out fully in accordance with submitted plans and Further Information (received 16/10/2013).
2. Ancillary Use Restrictions
Office space and storage sheds may only be used for activities ancillary to the waste‑to‑energy facility, and cannot operate as separate businesses or be sold/let independently.
3. Waste Processing Limits
Max 16,000 tonnes of waste per year; max 10,000 tonnes of brown‑bin waste per year.
No increase or diversification in waste processing without a new permission.
4. Waste Source Restrictions
Waste may only be accepted from contracted suppliers; members of the public cannot deliver waste.
Fertiliser by‑product cannot be sold to visiting members of the public.
5. Outdoor Storage &amp; Processing Controls
No outdoor storage of raw or finished materials (except silage pits).
All brown‑bin waste must be processed indoors (except material bin loading).
6. Firewater &amp; Pollution Control Measures (Pre‑Commencement)
Developer must submit:
Location of silt and grit trap before the hydrocarbon interceptor.
Details for replacing attenuation/infiltration tanks with sealed tanks for firewater retention.
Shut‑off valve location between attenuation tanks and stream.
Watermain loop or duckfoot hydrant + fire hydrants ≥6 m from buildings.
7. Drainage, Water Supply &amp; Flood Protection Requirements
Full separation of surface water and foul drainage.
Compliance with Greater Dublin Regional Code of Practice for Drainage.
Trade effluent licence required before occupation.
Outfall requirements: invert level 200mm above water level, non‑return valve, erosion‑protected design.
Finished floor levels at least 500mm above highest known flood level.
Water supply must be metered to Irish Water specifications and connected by Council staff.
Facility must have 24‑hour water storage.
8. Landscaping Requirements
Landscaping must follow plans submitted (14 May 2013 &amp; 16 Oct 2013).
Works supervised by a qualified landscape consultant.
All landscaping completed in first planting season.
Planting must comply with BS 3936, BS 4428 and BS 5837 standards.
Completion certificate required; failed planting replaced within two years.
9. Sightlines &amp; Boundary Controls
No planting, fencing, or structures allowed within 3m × 90m sightlines at entrance.
Existing hedgerows along the R120 must be retained except where removed for sightlines.
10. Noise &amp; Odour Management Plans (Pre‑Commencement)
Noise reduction plan for idling trucks.
Full odour management plan for facility operations, including out‑of‑hours contact for residents.
11. Aviation‑Related Safety Conditions
Flare and digester tank operations must not endanger aircraft from Casement Aerodrome.
Deliveries restricted to specified office hours.
Quarantine waste must be removed every 3 days, with records kept.
Staff training records must be maintained.
12. Wastewater Treatment System Requirements
Long‑term maintenance contract required; records must be kept.
System must comply with EPA Wastewater Treatment Manual &amp; Irish Agrément Board certification.
No pipework or percolation area can be built over in future.
13. Odour Control System Requirements
All odour‑producing activities must occur under negative ventilation and be ducted to treatment.
Treated air must be ≤250 OuE/m³.
H₂S emissions must not exceed 7 µg/Nm³ (30‑min) or 150 µg/Nm³ (24‑hr).
Buildings must have high‑integrity fabric and sealed roller doors; all tanks/sumps must be sealed.
14. Noise Controls for Operation
Operational noise must not exceed background noise levels by more than 10 dB(A).
No impulsive or tonal noise permitted at sensitive locations.
Plant must have low‑noise equipment, acoustic enclosures, and attenuation.
15. External Lighting Controls
Lighting must prevent glare and spill, following Lally Engineering guidelines.
All lighting directed downward; subject to review by the Planning Authority.
16. Signage Restrictions
Entrance signage must be submitted and approved prior to work.
No additional signage or advertising features allowed without separate permission.
17. External Appearance Requirements
Office roof tiles/slates must be blue/black.
Metal cladding of sheds/tanks must be dark green (RAL 6002 or similar).
Security gates/fencing must be dark green or black.
18. Construction Management Controls
Construction Management Plan required (hours, noise controls).
Construction access details must be approved.
Measures to prevent debris on roads; maintain roads/footpaths.
On‑site parking for construction workers required.
Vehicle wheel‑washing facilities required.
19. Dust Control During Construction
Best practicable means must be used (covered skips, netted scaffolding, cleaning of pavements).
20. Construction Working Hours Restrictions
No heavy construction equipment before 7:00 am (weekdays) / 9:00 am (Saturdays).
No operation after 8:00 pm (weekdays) / 1:00 pm (Saturdays).
No works on Sundays or Public Holidays unless written approval is given.
</t>
  </si>
  <si>
    <t>1. Compliance With Plans
Development must follow all submitted plans, drainage details (20 Feb 2015), landscaping plan (20 Feb 2015), and traffic management plan (10 Mar 2015), unless modified by a condition.
2. Limits on Inputs &amp; Storage
Max 90,000 tonnes/year of raw materials processed.
Max 20 tonnes of biogas stored on site at any time.
3. Landscaping &amp; Building Appearance
All landscaping from the plan (20 Feb 2015) must be completed before the facility operates.
All building cladding must be goosewing grey unless agreed otherwise.
4. Traffic Signage &amp; Banksmen (Construction Phase)
Within 2 weeks of Final Grant, details of:
Road warning signage
Road signal men/banksmen
must be agreed with Roads Dept.
5. Road Works &amp; Access Requirements
(a) Remove “hump” on R253 and rebuild road layers per specification.
(b) Raise public road by approx. 1m at access junction.
(c) Construct 30m passing bay east of access point (final location to be agreed).
(d) All access (construction &amp; operation) must use the approved R253 entrance.
(e) Access road must be minimum 5.5m wide for 50m from the regional road.
(f) Install drainage channels to prevent discharge onto public road.
(g) No surface water from site onto public road &amp; prevent road water entering site.
(h) Passing bays to be provided along access road.
(i) Access road must be properly surfaced.
(j) Vehicle wheel-washing required before exiting to public road.
(k) All road works must follow NRA Environmental Construction Guidelines.
6. Visibility Splays
Provide 160m visibility in both directions from 3m setback, measured per Donegal Development Plan standards.
7. Environmental Controls &amp; Safety
(a) Implement all EIS mitigation measures.
(b) Submit HAZOP study before first use/commissioning.
(c) Submit Environmental Management System (EMS) details before operation.
8. Construction Management Plan
Within 2 weeks of Final Grant, submit a detailed Construction Management Plan (incl. protection of watercourses).
9. Foul Water Design
Foul drainage must safely carry contaminated wastewater to lagoon, treatment system, or sewage works.
10. Storage Restrictions (Sludge &amp; Pollutants)
No sludge/polluting materials stored:
within 50m of spring/well/borehole
within 10m of watercourse
where spills could reach drains/groundwater
where spills could reach watercourse over hard ground
where vent pipes cannot be seen from filling point
11. Water Protection &amp; Containment
(a) Construction must follow Inland Fisheries Ireland habitat protection requirements.
(b) No effluent/soiled water discharged to streams leading to River Finn.
(c) Bulk fuel tanks must be bunded to 110%.
(d) Secondary containment required for all tanks.
(e) All wastes kept in isolated, bunded areas.
(f) Surface water runoff to soakpit or treated in interceptor before discharge.
12. Noise Limits &amp; Surveys
(a) Noise must not:
contain pure tones
exceed background by &gt;5 dB(A)
exceed 55 dB(A) day / 45 dB(A) night
(b) Noise survey required within 3 months of operation; remedial works and repeat survey if limits exceeded.
13. Bund Wall Construction
Bund wall must be built before construction of digesters, biogas bottling plant, and CHP building.
14. Annual Operational Report
Report must include:
(a) Source &amp; disposal locations of wastes
(b) Volumes of raw materials treated
(c) Digestate produced/stored
(d) Gas produced/stored
Submission date must be agreed within 4 weeks of Final Grant.
15. Archaeological Requirements
(a) Engage qualified archaeologist for pre-development testing.
(b) Notify Dept. of Arts, Heritage &amp; Gaeltacht 4 weeks before site prep.
(c) Archaeologist to carry out research and test trenches.
(d) Submit archaeological report to Council and Department.
(e) Preservation measures may be required if remains found.
(f) No site work until permission to proceed is given following report review.
16. Security Bond for Road Reinstatement
Developer must provide €8,000 security (bond, cash, or approved alternative) to ensure reinstatement of public road per Condition 5.
17. Development Contributions
Pay €15,941.83 (index linked annually) towards public infrastructure, per Donegal County Council Development Contribution Scheme.</t>
  </si>
  <si>
    <t xml:space="preserve">1. Commercial, Economic, or Technical Grounds (Section 42(1)(a)(ii)(I))
The applicant demonstrated commercial and economic factors beyond their control that prevented commencement or substantial works.
The planner accepted this justification given the economic situation at the time.
2. No Significant Changes in Development Plan Objectives (Section 42(1)(a)(ii)(II))
Although some policy objectives in the Cork County Development Plan and Regional Planning Guidelines had changed,
these did not render the development inconsistent with proper planning and sustainable development.
Previous assessments raised no engineering objections regarding wastewater disposal.
3. Consistency With Ministerial Guidelines (Section 42(1)(a)(ii)(III))
The proposal remained consistent with Section 28 Ministerial Guidelines, including:
Appropriate Assessment of Plans &amp; Projects in Ireland (2009)
Planning System and Flood Risk Management (2009)
No flood risk concerns were identified for the site.
4. EIS / Appropriate Assessment Requirements Met (Section 42(1)(a)(ii)(IV))
An Environmental Impact Statement (EIS) was completed and deemed satisfactory under the original permission (13/83).
Appropriate Assessment screening in 2013 identified no negative impacts on the SAC.
The application complied with all relevant regulations and was lodged within the correct timeframe.
5. Compliance With Planning &amp; Development Regulations (Section 42(1)(b) &amp; (c))
Submitted documentation complied with the Planning and Development Regulations 2001–2010.
6. Application Submitted Within Permitted Period (Section 42(1)(d))
Original permission (13/83) granted: 03/09/2013
Expiry date: 02/09/2018
Extension application submitted within the final year before expiry → therefore valid.
7. Appropriate Timescale for Completion
While the applicant sought a 4‑year extension, the planner recommended the maximum 5 years, acknowledging:
The large scale of the project
The feasibility of completing it within the extended timeframe
8. Overall Conclusion
The development satisfied all legal and planning requirements, meeting the criteria under:
The Planning and Development (Amendment) Act 2010
The Planning and Development Regulations 2010
Therefore, an extension to 02/09/2023 was recommended and approved.
 </t>
  </si>
  <si>
    <t>1. General Compliance
Development must follow plans submitted on 15 Dec 2021, and revised on 19 Apr 2022 and 26 Jun 2022, except where modified by conditions.
Any details requiring agreement must be submitted in writing prior to commencement.
2. Transportation Conditions
To be submitted/agreed before commencement:
Upgrade site entrance with acceleration/deceleration lanes and 160m sightlines (per drawing PL‑04).
Recess entrance gates at least 17 metres from road edge.
No objects/landscaping allowed within visibility triangles.
Prepare a Construction Traffic Management Plan once a contractor is appointed.
Vehicular entry‑splay to be constructed in approved bound road/similar material.
All stormwater must discharge within the site, not onto public road.
Relocate any services/poles as necessary to new boundary.
Additional transport requirement:
Development cannot commence without prior written agreement from the Planning Authority.
3. Archaeological Conditions
Engage a licensed archaeologist for pre-development testing and metal‑detection survey.
Notify the Department of Housing, Local Government &amp; Heritage 4 weeks before site preparation.
Archaeologist to conduct research and test trenches.
Submit archaeological report to Planning Authority and Department.
If archaeological material is found, follow requirements for avoidance, preservation, excavation, monitoring.
No site works until written permission is given after archaeological report assessment.
4. Natura Impact &amp; Environmental Protection
Implement all mitigation measures in the Natura Impact Statement (19 Apr 2022).
5. External Finishes
Submit samples/details of all materials, colours, textures to Planning Authority before starting.
6. Design Compliance
Building design, height, finishes, and roof materials must match plans submitted on 15 Dec 2021, unless otherwise agreed.
7. Environmental Conditions
Construction Environmental Management Plan (CEMP):
Update and communicate CEMP to all site personnel.
Include controls for dust, noise, vibration, waste, water protection, flora/fauna protection, housekeeping, emergency planning, extreme weather, etc.
Waste Management Plan (WMP):
Prepare and implement WMP including hazardous waste, segregation, hierarchy compliance, disposal sites, haulier details, records, audits.
Other environmental requirements:
Dust emissions not to exceed 350 mg/m²/day at boundaries.
Refuelling to occur in designated area 30m from watercourses.
All chemicals/oils stored in bunded areas 30m from watercourses.
Maintain spill kits and absorbents.
Burning of waste prohibited.
Provide final waste‑management report on completion.
Comply with noise limits (BS 5228) and NRA noise/vibration guidelines.
Construction noise must not exceed:
70 dB(A) Mon–Fri 07:00–19:00 &amp; Sat 08:00–14:00
45 dB(A) at all other times unless agreed.
Use low‑energy/low‑emission vehicles/plant where possible.
Maintain a complaints register (noise, dust, odour, traffic).
Ensure compliance with Water Pollution Act regarding effluent discharge.
Wastewater treatment system must match submitted design.
Imported soil/stone must use authorised facility with valid permit.
Excavated material must be stored 10m from drainage ditches; install silt fences 3m from ditches.
Determine if activity requires authorisation under Waste Management Act.
Implement all mitigation measures from Noise Impact Assessment.
8. Working Hours
Construction allowed only:
Mon–Fri 08:00–18:00
Sat 08:00–14:00
No work on Sundays or Bank Holidays.
Extended hours only with written approval.
9. Surface Water
All surface water must remain within the site, not onto public road or neighbours.
10. Hedgerows
All existing hedgerows must be retained, except where required under archaeological condition.
11. Landscaping
Landscaping must follow the plan submitted on 15 Dec 2021.
Preserve existing hedgerows/trees (except for entrance works).
New boundaries: timber fencing + native hedgerow.
Planting must begin during the first planting season after commencement.
Replace failed plants for up to 5 years after completion.</t>
  </si>
  <si>
    <t>1. Compliance with submitted plans
Condition: Development must follow plans submitted on 03/03/2022 &amp; 13/09/2022.
Reason: To regulate and control the layout of the development.
2. Development contribution (€5,000)
Condition: Pay contribution for Roads, Transportation, Community &amp; Amenity.
Reason: Developer should contribute to public infrastructure benefiting the development.
3. Colour and finish of buildings
Condition: Matt dark grey/green cladding; no bright colours; no white uPVC.
Reason: In the interests of visual amenity.
4. Revised drawings for pipework
Condition: Submit revised drawings showing pipe connections.
Reason: To regulate and control the layout of the development.
5. External lighting controls
Condition: Lighting to be cowled and not visible beyond 100m.
Reason: To safeguard amenities and prevent light pollution.
6. Landscaping and biodiversity measures
Condition: Extensive native planting, berm construction, pollinator-friendly guidelines, replacement of dead plants, certification after completion.
Reason: To integrate the development into its setting and support biodiversity.
7. Slurry storage tank standards
Condition: Tank must meet Dept. of Agriculture specifications; watertight; no pollution to waters.
Reason: Pollution control.
8. Substrate storage pit standards
Condition: Construct and maintain pit to agricultural specification; prevent leakage.
Reason: Pollution control.
9. Implement all environmental mitigation measures
Condition: All mitigation measures from the application must be carried out.
Reason: To safeguard public health and prevent pollution.
10. Limits on changes to emissions or management
Condition: No material changes to emissions or controls without prior approval.
Reason: To regulate and control development layout.
11. Limits on material types &amp; tonnages
Condition: Max 14,000 tonnes/year; only grass silage, maize silage, sugar beet, cattle slurry; from identified farms; no food waste.
Reason: To regulate and control the development.
12. Delivery hours
Condition: Deliveries only 07:00–18:00, Monday–Saturday.
Reason: To regulate operations.
13. Environmental monitoring &amp; noise controls
Condition: Council may require monitoring; applicant must pay; annual noise survey; implement corrective actions.
Reason: To safeguard public health and prevent pollution.
14. Air emissions &amp; odour control
Condition: Operations must not cause odour or air impact beyond site.
Reason: To safeguard public health and prevent pollution.
15. CHP emission stack height &amp; odour monitoring
Condition: Stack at least 10m; odour specialist if complaints; air quality monitoring as required.
Reason: To safeguard public health and prevent pollution.
16. Water pollution prevention
Condition: No silt/sediment discharge; bunded fuel storage; oil‑separator system installed.
Reason: To safeguard public health and prevent pollution.
17. Oil‑separator maintenance contract
Condition: Maintain contract and records.
Reason: To safeguard public health and prevent pollution.
18. Incident response obligations
Condition: Investigate incidents, minimise emissions, notify authority immediately.
Reason: Protect environment during construction and operation.
19. Mandatory notifications
Condition: Notify authority of environmental incidents, breaches, malfunctions.
Reason: To safeguard public health and prevent pollution.
20. Complaints log &amp; monitoring
Condition: Keep emissions complaints log; retain monitoring data 7 years; pay annual contribution for oversight.
Reason: To safeguard public health and prevent pollution.
21. Nutrient Management Plan
Condition: Prepare plan before digestate removal; update annually.
Reason: Clarity and environmental protection.
22. Construction waste management plan
Condition: Evaluate waste and submit plan for approval before works begin.
Reason: To safeguard public health and prevent pollution.
23. Appoint environmental/operations manager
Condition: Provide contact details; update with any changes.
Reason: To safeguard public health and prevent pollution.
24. Hazardous waste handling
Condition: All hazardous waste to licensed facility or collector.
Reason: To safeguard public health and prevent pollution.
25. Sightline maintenance agreement
Condition: Contract with neighbours for hedging maintenance at entrance.
Reason: Traffic safety.
26. Entrance &amp; road works requirements
Condition:
(a) Roadside drainage must not be obstructed.
(b) Applicant pays for required drainage works.
(c) All public road works must be pre‑agreed.
(d) Road openings require licence.
(e) Developer must repair any road damage.
(f–g) Prevent soil/material leaving site.
(h) Entrance road finished in dust‑free surface.
Reason: Traffic safety.</t>
  </si>
  <si>
    <t>Schedule One – Overall Reason for Approval
The development complies with the Tipperary County Development Plan 2022–2028,
does not adversely impact the character of the area or neighbouring amenities,
and is considered to be proper planning and sustainable development of the area.
 Schedule Two – Conditions &amp; Reasons
1. Compliance with Submitted Documents
Development must follow all submitted drawings, EIAR mitigation, plans, and further information.
Reason: Clarify permission; ensure proper planning &amp; sustainable development.
2. Commissioning Notification &amp; 10‑Year Operating Permission
Bioproducts Campus commissioning date must be agreed in writing; permission lasts 10 years from that date.
Reason: Clarify timing and allow future review.
3. 10‑Year Implementation Period &amp; Restrictions on Changes
Development must be completed within 10 years; changes that materially increase emissions, processes, fuels, materials, or environmental impact require prior written approval.
Reason: Clarify permission scope due to development nature.
4. Surface Water Controls
Run‑off cannot discharge to public roads or neighbouring properties; must follow proposed drainage.
Reason: Prevent road damage, hazards, or impacts on other properties.
5. Sightlines &amp; Boundary Treatment
Sight triangle of 4.5m x 160m must be achieved; boundary hedge/earth bank/wall to required standards; roadside area must be maintained.
Reason: Traffic safety &amp; visual amenity.
6. Road Signage &amp; Markings
All necessary junction signs, stop signs, and road markings must be installed with prior approval.
Reason: Orderly development &amp; traffic safety.
7. Landscaping
Landscaping plan must be implemented in first planting season; existing boundary trees retained unless necessary to remove.
Reason: Visual amenity.
8. Final Construction Management Plan
Must include construction practices, hours, noise control, pollution prevention, testing &amp; certification for digester, biofilter, biorefinery, etc.
Reason: Protect amenities &amp; public health.
9. Delivery Hours
Organic waste/sludge deliveries only Mon–Fri 08:00–20:00, Sat 08:00–17:00; none on Sundays/Bank Holidays.
Reason: Traffic safety, proper planning, visual amenity.
10. Lighting Controls
Lighting to match submitted details; must be directed inward; hoods/cut‑offs required; surveys may be required if complaints occur.
Reason: Prevent light nuisance &amp; ensure traffic safety.
11. Pollution Control
Absorbent materials must be stored onsite; tanks/sumps require high‑level alarms; above‑ground tanks require safety protection.
Reason: Environmental amenity.
12. Environmental Management System (EMS)
Final EMS must be approved prior to operation; updated annually; must include reporting structure, objectives, audits, EMP, odour management, structural assessments, and training procedures.
Reason: Environmental amenity.
13. Construction Controls
Noise/dust must not cause significant impact; roads kept clean; drainage damage must be repaired.
Reason: Prevent nuisance or hazard.
14. Operational Noise Limits
Daytime: ≤55 dB
Evening: ≤50 dB
Night: ≤45 dB
Penalties apply for tonal/impulsive noise; none clearly audible at night.
Reason: Prevent noise nuisance.
15. Parking Areas
Spaces must be clearly marked and used only for vehicles; aisles kept clear.
Reason: Orderly &amp; sustainable development.
16. Storage of Materials/Wastes
All materials and waste must be stored indoors.
Reason: Appearance &amp; amenity.
17. External Signage &amp; Advertising
No external signs or advertisements without additional planning permission.
Reason: Proper planning &amp; visual amenity.
18. External Materials &amp; Colours
Full details of finishes must be submitted and approved before starting work.
Reason: Orderly development &amp; visual amenity.
19. Underground Service Cables
All service cables (electricity, broadband, TV, phone) must be underground.
Reason: Orderly development &amp; visual amenity.
20. Development Contribution
Financial contribution of €385,470.72 must be paid in accordance with Contribution Scheme 2020.
Reason: Reasonable contribution to public infrastructure under Section 48.</t>
  </si>
  <si>
    <t>Conditions &amp; Reasons
1. Development to follow submitted plans
Must be carried out fully in accordance with submitted documents (2022–2023).
Reason: Clarity.
2. Implementation of mitigation measures
(a) All EIAR mitigation measures (Chap. 17) to be implemented.
(b) All NIS mitigation measures to be implemented.
Reason: Environmental protection.
3. Feedstock &amp; output limits
(a) Facility may only accept 165,000 tonnes/year of specified feedstock.
(b) Export limit of 145,000 tonnes of biofertiliser/year.
Reason: Clarity.
4. Environmental monitoring roles
(a) Ecological Clerk of Works to oversee construction impacts and act as liaison.
(b) Compliance report required within 6 weeks of completion.
(c) Operational‑phase monitoring to ensure mitigation.
Reason: Safeguard amenities.
5. Permission relates only to the applied development
No additional developments, signage, etc., without further permission.
Reason: Clarity &amp; visual amenity.
6. Restricted construction hours
07:00–19:00 (Mon–Fri), 08:00–14:00 (Sat).
Reason: Protect environment and residential amenity.
7. Uisce Éireann (Irish Water) connection requirements
Connection agreement needed.
Subject to capacity and Irish Water Capital Programme.
Must meet all IW standards.
Reason: Proper planning &amp; sustainability.
8. Surface &amp; foul water discharge rules
Surface water must be clean; foul sewage must go to foul system; entrance drainage provisions.
Reason: Public health &amp; pollution prevention.
9. Attenuation requirements
Must provide adequate stormwater attenuation (1-in-100-year event + 20% climate change).
Reason: Prevent pluvial flooding.
10–12. Tree protection &amp; arborist requirements
Appointment of arborist; protection fencing; BS‑compliant tree works; exclusion zones; works outside bird‑breeding season.
Reason: Protect trees &amp; hedgerows.
13–14. Landscape architect &amp; landscaping requirements
Appointment of landscape consultant; submission of detailed planting proposals.
Reason: Visual amenity.
15. Archaeological requirements
Pre-development archaeological testing, reporting and approvals.
Reason: Protect archaeological heritage.
16. Drainage &amp; road tie‑in
No interference with land drainage; road tie‑in works; protection of public road from soiling.
Reason: Proper planning &amp; safety.
17–21. Road improvements &amp; traffic safety
Includes:
Right-turn lane; road widening; anti‑skid surfacing; asphalt surfacing; signage; visibility splays; public lighting.
Reason: Road safety.
22–23. Bicycle parking &amp; EV charging
Must provide bicycle lockers, showers, and EV chargers (including accessible EV space).
Reasons: Active travel &amp; decarbonisation.
24. Construction &amp; Environmental Management Plan (CEMP)
Must cover:
Traffic management, wheel‑wash, road cleaning, compounds, cranes, hours, signage, waste management, construction parking.
Reason: Road safety &amp; residential amenity.
25–27. Additional drainage &amp; lighting
No interference with land drainage; lighting design approval; mitigation of lighting impacts; adjustment of street lights if needed.
Reason: Proper planning &amp; safety.
28. Implementation of lighting systems
External &amp; internal lighting must be fully installed before occupation.
Reason: Public safety.
29. Pest control
Must implement pest control plan.
Reason: Public amenity.
30–32. Bunding &amp; pollution prevention
Bunded chemical storage; containment of contaminated water; interceptors for car parks.
Reason: Public health &amp; pollution prevention.
33. Surface water management plan
Must follow Inland Fisheries Ireland guidelines.
Reason: Prevent pollution.
34. Watercourse access
5‑metre access strip along existing watercourse.
Reason: Pollution control &amp; maintenance.
35. Resource Waste Management Plan (RWMP)
Must follow EPA 2021 guidelines.
Reason: Proper planning &amp; sustainability.
36–39. Wastewater treatment system
Foul water must discharge to onsite WWTP; must be competency‑installed; staged photographs required; maintenance contract required.
Reason: Public health.
40–41. Noise limits (construction &amp; operational)
Construction noise ≤ 70 dB(A); operational limits; no tonal/impulsive noise.
Reason: Public health.
42. Annual noise survey
Reason: Ongoing environmental protection.
43–44. Dust limits &amp; monitoring
Deposition limit 350 mg/m²/day; annual dust assessments required.
Reason: Public health.
45. Best practicable means to reduce emissions
Reason: Avoid nuisance.
46. Odour emissions
No odour impact beyond boundary.
Reason: Public health.
47. Odour audit
Within 6 months of operation, with implementation of recommendations.
Reason: Pollution control.
48. Restrictions on raising site levels
Requires waste permit for imported subsoil/topsoil.
Reason: Public health.
49. Environmental Management Programme
Detailed monitoring programme (water, emissions, noise, dust, odour, digestate, biogas, etc.).
Reason: Best practice &amp; pollution control.
50. Annual environmental audit
Must include monitoring, breaches, objectives, waste, water, odour, noise, resource use.
Reason: Public health.
51. Air Pollution Licence
Required under Air Pollution Act.
Reason: Pollution control.
52. Development contributions
Developer must pay €118,500.
Reason: Fair contribution to public infrastructure.</t>
  </si>
  <si>
    <t>1. General Compliance
Development must follow all submitted plans (Sept 2022, Dec 2022, Jan 2023).
Any required details must be agreed in writing with the Planning Authority before works begin.
Purpose: orderly and sustainable development.
2. Transportation Conditions (pre‑commencement)
HGVs must turn right when exiting onto College Road, with required signage.
Updated Traffic Management Plan required.
Road Opening Licence (ROL) needed for new construction entrance onto LT74024.
Provide 12 new car parking spaces west of the AD plant.
Refresh all internal road markings for visibility.
Provide covered cycle parking for 10% of employees + shower facilities.
Stormwater must discharge to soak pits or natural watercourses, not the public road.
Parking bay dimensions must meet CDP 2021–2027 standards.
Development cannot commence without prior written agreement of Transportation Dept.
3. Surface Water Management (pre‑commencement)
Agree greenfield runoff rate (min. 100 mm orifice).
Provide details and breakdown of attenuation volumes (impermeable vs permeable areas).
Trial hole under MCC Water Services supervision to verify water table.
Redesign attenuation if &lt;1m above water table.
Use permeable paving on all private car parking spaces.
Agree detailed attenuation system design (on‑line treatment, isolator row, overflow pipe).
All work must comply with GDA Drainage Code of Practice Volume 6.
No commencement without Water Services written agreement.
4. Archaeology
Engage a qualified archaeologist to carry out pre‑development testing.
Notify Department of Housing, Local Government and Heritage 4 weeks before works.
Archaeologist to complete documentary research and test trenches.
Submit archaeological report to Planning Authority + Department.
If archaeology is found, measures may include:
Avoidance / preservation in situ / excavation / monitoring.
No site works until archaeological clearance is received in writing.
5. Environmental Impact Mitigation
Implement all EIAR mitigation measures (Sept 2022 submissions).
6. External Finishes
Submit and agree samples of all external materials, colours, textures.
7. Building Design
External design, finish, height and roof must match plans (Sept 2022) unless otherwise agreed.
8. Environmental Conditions
Construction Environmental Management Plan (CEMP)
Must include:
Dust, noise, vibration controls.
Waste management (including contaminated soil).
Protection of soils, groundwater, surface water.
Construction-phase surface water monitoring.
Protection of flora and fauna.
Site housekeeping + emergency response planning.
Extreme weather response plans.
Waste Management Plan (WMP)
Must include:
Waste types, quantities, segregation, recovery/disposal methods.
Hazardous waste controls.
Waste hauliers + documentation.
Follow Best Practice Guidelines 2006 &amp; NRA Guidelines 2014.
Operational Environmental Controls
Dust emissions ≤ 350 mg/m²/day.
Refuelling only in designated areas ≥30m from watercourses.
Hydrocarbons stored in bunded areas ≥30m from watercourses.
Spill kits available on site.
No burning of waste.
End‑of‑project waste report required.
Construction noise must follow BS 5228–1:2009 and NRA guidelines.
Construction noise limits:
70 dB(A) weekdays 07:00–19:00
70 dB(A) Saturdays 08:00–14:00
45 dB(A) at all other times.
Use low‑emission vehicles/plant where possible.
Keep a complaints register (noise, odour, dust, traffic, etc.).
Comply with Water Pollution Act re: effluent discharge.
Ensure Certificate of Registration or Waste Facility Permit if required.
Excavated materials must be stored 10 m away from watercourses; install 3 m silt fence.
Check if Waste Management Act authorisation is required.
9. Construction Hours
Allowed:
Mon–Fri: 7:00–19:00
Sat: 8:00–14:00
No work on Sundays or Bank Holidays.
Extensions only by written agreement.
10. Landscaping
Follow landscaping plan submitted 16/12/22.
Preserve existing trees/hedgerows unless required for entrance.
New boundaries: timber fencing + native hedgerow.
Planting must occur in first planting season after commencement.
Replace any failed plants for 5 years.
11. Special Financial Contribution
Pay €90,000 (indexed at payment date) under Section 48(2)(c).
Contribution covers rehabilitation of the L74024 (2 km to R162).
Must be fully paid before commencement unless phased payment agreed.</t>
  </si>
  <si>
    <t>Reasons for Grant (First Schedule)
Site is on industrially zoned lands.
Proposed development is not prejudicial to amenity.
Development accords with proper planning and sustainable development when conditions are applied.
Conditions &amp; Reasons (Second Schedule, 1–64)
Development must follow submitted plans — clarity.
EIAR mitigation measures must be implemented — clarity.
Water, Wastewater &amp; Drainage
Engage with Uisce Éireann before increasing foul flows — network capacity.
Comply with existing discharge limits — public health.
Bridge Construction Plan required — prevent water pollution.
All tanks/drums bunded — groundwater &amp; soil protection.
Surface water controls required before works — prevent water pollution.
SUDS/Nature‑based drainage required + DIA submission — flood prevention &amp; water quality.
No watercourse interference without approval — amenity &amp; pollution prevention.
Construction stormwater plan implementation — protect groundwater/water quality.
Storm drains protected and maintained — prevent contamination.
Proper material storage/containment — protect water &amp; groundwater.
Waste storage away from sensitive areas — soil &amp; water protection.
5m buffer near hedgerows/trees — water protection.
No surface water onto public road — prevent road flooding.
Maintain existing road drainage — drainage integrity.
Existing inlets/drains preserved — flood prevention.
5m watercourse buffer fencing — water quality protection.
Air, Noise, Vibration
Construction noise/vibration limits — protect amenities &amp; structures.
Emissions must not cause nuisance/pollution — air quality.
Public information programme on emissions + complaint tracking — amenity protection.
Control dust/odour emissions — air quality &amp; amenity.
Environmental Management
Environmental Clerk of Works with authority to halt works — environment protection.
CEMP implementation &amp; monitoring — environment &amp; amenity protection.
Adherence to demolition &amp; waste management plans — prevent pollution.
Appoint Construction Waste Manager — environment protection.
Bund all fuel tanks; provide spill kits — prevent pollution.
Flood Risk &amp; Drainage
Flood Awareness &amp; Emergency Response Plans — flood risk mitigation.
Reserve space for future flood defence — Midleton Flood Relief Scheme.
OPW consent (incl. Section 50) before works — flood mitigation.
Avoid construction in high‑flow/tide seasons; flood‑resilient methods — risk reduction.
Ecology &amp; Biodiversity
No vegetation removal during bird‑breeding season — protect birds.
Implement all Natura Impact Statement measures — protect Natura 2000.
Landscaping per approved plan; replace dead planting — biodiversity protection.
Pre‑construction amphibian survey + mitigation — protect amphibians.
Submit Ecological Mitigation Plan; post‑construction biodiversity report — ecology protection.
Ecological Clerk of Works onsite; can halt works — biodiversity protection.
Archaeology
Archaeological excavation of identified features — heritage preservation.
Archaeological monitoring of all groundworks; stop if finds discovered — protect archaeology.
Roads, Traffic &amp; Mobility
No development on proposed Northern Relief Road corridor — reserve future road.
Submit and implement junction upgrade proposals — road safety.
Implement Road Safety Audit recommendations — orderly development.
Continuous traffic monitoring; implement extra works if needed — road safety.
Follow Construction Traffic Mitigation Plan — safety.
Maintain sightlines; vegetation height limits — road safety.
Relocation of utilities if required — utility protection.
Prevent mud/dust/debris on public roads — road safety.
Allow construction of shared path through lands — sustainable travel.
Close existing entrance once new one opens — safety, visual amenity.
Gates must open inward — road safety.
Updated Mobility Management Plan required — reduce car travel.
Construction‑phase mobility plan — reduce car travel.
Lighting
Public lighting must meet County Council 2023 spec — design consistency.
Apply specific lighting conditions (A1, A3, A5, etc.) — orderly development.
Use dimmed LED lighting (2700–3000K) except at conflict points — good design.
Review light spill near R907 to avoid nuisance — residential amenity.
Waste, Storage &amp; Site Management
Waste removed by permitted contractors; full waste log required — environment protection.
On‑site skips &amp; recycling arrangements — environment protection.
Financial Contributions
€2,000,000 special contribution for Northern Relief Road — fund necessary works.
€417,105.75 development contribution — fund public infrastructure.
€14,871.20 supplementary rail contribution — fund future rail project.
Infrastructure Connection Requirements
Must sign Uisce Éireann connection agreement — ensure service provision.
Wastewater infrastructure must meet Uisce Éireann spec — adequate infrastructure.</t>
  </si>
  <si>
    <t xml:space="preserve">Reason &amp; Considerations (First Schedule)
Reason/Consideration: Having regard to the policies and objectives of the Mayo County Development Plan 2022–2028, the proposed development is considered to be in accordance with the proper planning and sustainable development of the area.
Conditions (Second Schedule – P24/60419)
1. Build per submitted and further‑information plans (04/07/2024; 19/02/2025), unless otherwise conditioned.
Reason: In the interest of proper planning and development. 
2. Implement roads and traffic elements as per documentation (including FI on 19/02/2025), except as amended.
Reason: Road safety. 
3. Complete R331/L56391 access works first (visibility, widening, passing bays, signage/markings per Traffic Signs Manual; TII standards for road/drainage/fencing/pavement; maintain L56391 movements during works/operations).
Reason: Establish safe access/egress for construction, operation traffic and residents. 
4. Implement Stage 1/2 Road Safety Audit recommendations; complete RSAs 3 &amp; 4 and implement all recommendations.
Reason: Ensure safety of all road users.
5. Manage/reinstate any road openings per ‘Guidelines for Managing Openings in Public Roads’ and Road Opening Licence; to satisfaction of Municipal District Engineer (MDE).
Reason: Satisfactory reinstatement of public roads. 
6. If underground utilities are encountered/encroached, consult provider immediately; protect/relocate to provider specs with MDE agreement.
Reason: Traffic safety and protection of utilities.
7. Implement the Construction Traffic Management Plan (TMP) in full; consult MDE.
Reason: Traffic safety. 
8. TMP to include access/egress signage and plant‑cleaning measures so mud/debris isn’t brought onto the public road/footpath; keep roads clean at all times.
Reason: Traffic safety.
9. Provide all staff/machinery parking within the site during construction; no on‑street parking.
Reason: Traffic safety.
10. During operations, use only suitably licensed/trained/equipped haulage operators; do not accept materials hauled by casual operators; exclude L6545, L6547, L5646 from haul routes (Council may exclude more).
Reason: Maintain road safety and give effect to agreed miscellaneous matters.
11. Pay a special development contribution for road maintenance/pavement reconstruction (amount/need agreed with MDE) before commencing.
Reason: Contribute to public infrastructure maintenance costs. 
12. EV provision: at least 10% of car spaces with live charge points; duct remaining spaces to enable up to 20% future provision.
Reason: Encourage sustainable transport.
13. Operational noise limits at noise‑sensitive locations: LArT(1hr) 55 dB(A) between 08:00–18:00; LAeq(15min) 45 dB(A) at other times; no tonal component at night.
Reason: Protect residential amenity.
14. Do not discharge surface water/contaminated water/dust/other matter onto the public road.
Reason: Traffic safety.
15. Implement additional odour control measures during operations if required by the Council.
Reason: Odour control and residential amenity. 
16. Manage construction &amp; demolition waste per the submitted Construction &amp; Environmental Management Plan.
Reason: Sustainable waste management.
17. Construction hours: 08:00–20:00 Mon–Fri; 08:00–18:00 Sat; no works on Sundays/Bank Holidays unless otherwise agreed in writing.
Reason: Orderly development and residential amenities.
18. Within one month of construction start: submit details of a complaints management system; keep a complaints log on site for construction and operation; agree log requirements with Environment, Climate &amp; Agriculture (ECA) Section.
Reason: Orderly development.
19. Keep an on‑site log of all inputs/outputs; agree format with ECA Section within one month of operations commencing.
Reason: Orderly development. 
20. Maintain details of supplier/recipient farms and locations of use for liquid/solid fractions; make available for inspection to ensure compliance with EU (Good Agricultural Practice for Protection of Waters) Regulations 2022.
Reason: Orderly development.
21. Separate clean surface water from dirty water wherever possible.
Reason: Prevent water pollution.
22. Manage site access to minimise soiled water; drain heavy‑traffic areas to a designed grit trap and oil interceptor; keep maintenance log on site.
Reason: Prevent water pollution. 
23. Fully bund all chemical and vehicle‑fuel storage; drain refuelling areas to an interceptor.
Reason: Prevent water pollution.
24. Wastewater treatment system:
a) Install per the site characterisation report (04/07/2024) and EPA Code of Practice – Domestic Waste Water Treatment Systems (PE ≤ 10) (2021).
b) Discharge treated effluent to a percolation area per the EPA Code.
c) Within 3 months of first occupation, submit a qualified/PI‑insured certification that the system is constructed/operating per the EPA Code.
Reason: Public health and pollution prevention.
25. Ensure Renewable Energy compliance via the Green Gas Certification Scheme; keep accreditation/compliance details available for inspection.
Reason: Clarity.
26. Implement all mitigation measures in the Natura Impact Assessment and Environmental Impact Assessment Reports (received 04/07/2024).
Reason: Nature conservation and environmental protection.
27. Provide a silt trap upstream of the oil interceptor to ensure effective operation.
Reason: Prevent water pollution. 
28. Pay development contributions of €68,900 before commencement (index‑linked annually via the Wholesale Price Index for Building &amp; Construction from grant date until payment).
Reason: Comply with Mayo County Council’s Development Contribution Scheme 2023. </t>
  </si>
  <si>
    <t>N/A</t>
  </si>
  <si>
    <t>The Extension of Duration of this
Planning Permission shall be up
to and including 11/11/2023 and
shall expire thereafter. All works
shall be completed by that date
to the satisfaction of the Planning
Authority. REASON: In the
interest of clarity.</t>
  </si>
  <si>
    <t>Condition
Conditions of the permission
granted under Reg. Ref.
F12A/0119 shall be complied with
in full within this development.
2
Condition
The applicant is advised that
under the provisions of Section
34(13) of the Planning and
Development Act 2000 (as
amended) a person shall not be
entitled solely by reason of a
permission to carry out any
development</t>
  </si>
  <si>
    <t>Proposed development would not comply with zoning objectives, contrary to zoning objective RU , application is not sufficient enough with providing information that there will be no impacts to Natura 2000 sites, planning authority is not satisfied with technical information that was submitted , visually obtrusive, injure amenities, the applicant has not adecuately demonstrated that the subject is suitable for safe disposal of effluent, prejudical to public healt, public safety, proposed surface water drainage system is not adequate.</t>
  </si>
  <si>
    <t>Odour control, contravenes the Objectives of the Renewable Energy Strategy 2012, injure amenities of its obtrusiveness , the proposed development would interfere with the natural beauty, absence of EIAR form , absence of an Natura Impact Statement, contrary to proper planning and development.</t>
  </si>
  <si>
    <t>Environmental Mitigation</t>
  </si>
  <si>
    <t>Construction &amp; Operational Controls</t>
  </si>
  <si>
    <t>Traffic &amp; Access Requirements</t>
  </si>
  <si>
    <t>Engineering / Infrastructure Requirements</t>
  </si>
  <si>
    <t>Design / Layout Conditions</t>
  </si>
  <si>
    <t>Compliance &amp; Reporting</t>
  </si>
  <si>
    <t>Planning Policy</t>
  </si>
  <si>
    <t>Environmental</t>
  </si>
  <si>
    <t>Traffic &amp; Roads</t>
  </si>
  <si>
    <t>Amenity &amp; Health</t>
  </si>
  <si>
    <t>Insufficient Info</t>
  </si>
  <si>
    <t>Build as per lodged/amended plans; agree any condition‑required details with the PA first
Reason: Clarity.
Water supply and drainage (incl. surface water) to comply with PA requirements
Reason: Public health and proper standard of development.
Before starting: submit details of the slurry source (herd location &amp; number) for PA agreement
Reason: Clarity around feedstock origin.
Digestate disposal only by landspreading agreed in writing with PA; location/rate/timing/buffer zones must comply with the EU “Good Agricultural Practice for Protection of Waters” Regulations (as amended)
Reason: Ensure satisfactory waste disposal, protect amenity and public health, and prevent pollution of watercourses.
Comprehensive landscaping scheme with predominantly native species; include plan, specs and implementation timescale; replace failures within 5 years
Reason: Visual amenity.
Before starting: submit finishes/colours for all buildings/plant to the PA for agreement
Reason: Orderly development and visual amenities.
Construction Management Plan (CMP) for PA agreement before works; include working hours, noise management, and off‑site C&amp;D waste disposal
Reason: Public safety and residential amenity.
Archaeology protection:
• Notify PA ≥4 weeks before site ops;
• Engage a suitably qualified archaeologist to monitor site investigations/excavations;
• Put acceptable recording/removal measures in place if required; disputes go to ABP.
Reason: Conserve archaeological heritage.
Section 48 development contribution to the PA (pay before commencement or in agreed phases; subject to indexation; details to be agreed or, failing agreement, referred to ABP)
Reason: Statutory requirement.</t>
  </si>
  <si>
    <t>7th November 2025 - Please note that an appeal has been lodged on 29th October 2025 and is awaiting a decision.
22nd October 2025 - Application number 2560920 has been refused. We will continue to monitor the Local Authority to establish if a new planning application has been submitted or if an appeal has been lodged.
26th August 2025 - Planning application number 2560920  has been submitted for consideration. We are monitoring the Local Planning Authority for a decision.
Scheme comprises of for the construction of an anaerobic digestion facility to produce renewable biomethane, CO2 (which will be captured), and a bio-based fertiliser from organic material. The total gross floor area of the proposed development (including internal plant areas and ancillary structures) will be c. 6,007 sq.m. The development will consist of the following: Construction of 2 no. primary digesters (with an overall height of c. 9.1m), a digestate storage tank (with a height of c. 11.3m), a pump house (with a gross floor area (GFA) of c. 362 sq.m), 2 no. post digester tanks (with an overall height of c. 9.1m), and a safety flare (c. 11.3m in height), located in the southeastern section of the site. Construction of 2 no. prepits (c. 4.3m in height), a pasteurisation buffer tank (c. 4.3m in height), and a pasteurisation unit (with a maximum height of c. 4.2m), located to the west of the primary digesters, within the southern section of the site. Construction of digestate treatment and feedstock reception building and odour abatement system (with a GFA of c. 2,797 sq.m and a height of c. 12.1m and c. 16.2m to top of odour abatement stack) located within the southwestern section of the site. Construction of roofed silage clamps (with a GFA of 2,424 sq.m and a height of c. 8.7m) and a fuel storage tank (c. 2m in height), located within the western section of the site. Construction of a combined heat and power (CHP) unit (with a GFA of c. 39 sq.m and a height of c. 2.6m and c. 5.6m to top of flue), a biogas boiler (c. 2.6m in height and c. 5.6m in height to top of flue), a backup boiler (c. 2.6m in height), located within the northern section of the site. Construction of a gas treatment unit (c. 4.2m in height), a grid injection unit (with a GFA of c. 22 sq.m and a height of c. 2.8m), and a CO2 liquefactor (with an overall height of c. 10.7m to top of storage vessels) a propane tank compound accommodating 2 no. propane tanks (c. 1.6m in height), and an ESB substation (with a GFA of c. 24 sq.m and a height of c. 3.4m), located within the northern section of the site. Construction of a two storey ancillary administration building (with a GFA of c. 327 sq.m and a height of c. 11m) within the northern section of the site, adjacent to the site entrance. Alterations to the adjacent local road and site access road, including junction improvement and widening and site entrance and access arrangements. Associated and ancillary works including parking (9 no. standard, 2 no. EV and 1 no. accessible parking spaces, and bike storage for 10 no. bikes), site entrance and gate, a weighbridge, solar PV arrays at roof level, wastewater treatment equipment, bunding and surface treatments, boundary treatments, lighting, services, lightning protection masts, drainage, landscaping and tree planting, and all associated and ancillary works.</t>
  </si>
  <si>
    <t>Appeal to ABC/ACP (Y/N)</t>
  </si>
  <si>
    <t>28/02/2014: A decision to grant planning permission was issued by Meath Co. Co. on 26/02/2014 to Nurendale Ltd. for this project.
Extension of duration of planning permission ref. no. sa/900875 - extension of our existing materials recovery facility and will comprise the construction of one building (12,183m2) ridge height 10.72, to house a waste anaerobic digestion and composting system and a technical services office, 2 no. above ground 6m high steel process wastewater storage tanks (154m2 and 78.5m2) and 2 no. above ground 6m high concrete process wastewater storage tanks (eqach 61.4m2) located in a 2.5m high bunded area, air treatment biofilter with 15m stack, an internal access road to existing materials recovery facility, paved yards, oil interceptor, surface warer percolation area and landscaping. the development is an activity that will require a waste licence from the environmental protection agency.</t>
  </si>
  <si>
    <t>Appeal outcome</t>
  </si>
  <si>
    <t>Appeal detail</t>
  </si>
  <si>
    <t>Refused</t>
  </si>
  <si>
    <t>Granted</t>
  </si>
  <si>
    <t>The development is acceptable, environmentally manageable, and consistent with proper planning and sustainable development.</t>
  </si>
  <si>
    <t>Extended</t>
  </si>
  <si>
    <t>https://www.eplanning.ie/DonegalCC/AppFileRefDetails/1351141/0</t>
  </si>
  <si>
    <t>Reason 1 – Not a qualifying farm diversification scheme
Site is in rural countryside, outside a designated settlement.
Relevant policies (ED‑P‑9 and ED‑P‑10) only allow economic development in rural areas where it is part of a farm diversification scheme.
Policy requires the scheme to be run in conjunction with the farm’s agricultural operations.
Council was not satisfied that the proposal formed part of such a scheme and instead concluded it would operate as an independent commercial business.
Therefore, the development would be contrary to the County Development Plan and not proper planning or sustainable development.
Reason 2 – Incompatible with surrounding residential and community uses
Site lies close to the edge of Carrigans village, surrounded by residential properties and community facilities (schools, church, community centre, heritage centre).
Policy ED‑P‑16 requires economic development uses to:
be compatible with surrounding uses,
not harm residential amenity,
avoid noise nuisance, and
satisfactorily manage emissions.
Issues identified:
Very close proximity to houses and community infrastructure.
No buffer zones and inadequate separation distances.
Nature of the use (waste reception, biogas processes, vehicle movements) would cause odour, nuisance, and traffic impacts.
Council considered the facility incompatible with its surroundings and harmful to residential amenity, community use, and safe movement of people/vehicles.
Therefore, contrary to Policy ED‑P‑16 and not proper planning/sustainable development.
Reason 3 – Not an appropriate renewable energy development at this location
Policies E‑P‑2 and E‑P‑6 support renewable energy and waste‑to‑energy projects only where appropriate and consistent with other plan policies.
Because the development was judged incompatible and harmful under Reason 2, it was therefore not considered an appropriate development.
As a result, the proposal failed to comply with policies for renewable energy (E‑P‑2) and waste‑to‑energy/anaerobic digestion (E‑P‑6).
Therefore, permission would be contrary to the Plan and the proper planning and sustainable development of the area.</t>
  </si>
  <si>
    <t>1. National and regional policy support the project
Renewable energy and waste‑to‑energy policies strongly support anaerobic digestion.
These policies were judged to outweigh the County Development Plan policies cited in the Council’s refusal.
2. The facility will be regulated by the Environmental Protection Agency
The development will operate under an EPA waste licence.
This licensing regime addresses concerns about emissions, odour, pollution, and waste handling.
3. Rural agricultural location considered appropriate
The Board viewed the site’s rural setting and existing agricultural use as suitable for an anaerobic digester.
The nature and scale of the proposal were deemed appropriate for the location.
4. Road network considered adequate
The surrounding road network was considered capable of accommodating traffic associated with the development.
No unacceptable traffic or road‑safety impacts were identified.
5. Development compatible with surrounding land‑use pattern
The Board did not consider the digester to be incompatible with nearby residential or community uses when subject to conditions.
Potential impacts were found to be manageable.
6. Environmental Impact Assessment found impacts acceptable
The Environmental Impact Statement was considered adequate.
The Board agreed that environmental impacts could be mitigated and that the development would not seriously harm visual, residential, or environmental amenities.
7. Appropriate Assessment screening found no significant effects
Screening concluded that the project would not likely affect any European sites.
Drainage and surface‑water issues previously raised were adequately addressed, meaning a full Natura Impact Statement was not required.
8. Issues raised by the first Inspector were resolved
The Board rejected the first Inspector’s recommendation to refuse, particularly regarding rural policy compliance.
Additional information (EIS, AA screening, licensing clarification) resolved other concerns.
The Board followed the second Inspector’s recommendation to grant permission.
Overall Conclusion
The Board concluded that, with conditions, the anaerobic digester:
would not injure residential or community amenities,
would not endanger public health,
would be acceptable in terms of traffic and environmental impact, and
would comply with proper planning and sustainable development of the area.</t>
  </si>
  <si>
    <t>Strategic, Policy &amp; Legislative Alignment
Consistency with the Climate Action Plan 2021 and the Climate Action and Low Carbon Development (Amendment) Act 2021.
Alignment with Project Ireland 2040 – National Planning Framework.
Compatibility with the Regional Spatial and Economic Strategy (Eastern &amp; Midlands Region, 2019–2031).
Compliance with the Eastern–Midlands Region Waste Management Plan (2015–2021).
Alignment with Laois County Development Plan 2017–2023, including policies on renewable energy and gas development.
Regulatory Requirements
Facility will require regulation under an Industrial Emissions Licence (EPA).
Facility must secure Animal By‑Products approval (Dept. of Agriculture) and Gas Safety Case approval (CRU).
Site Suitability
Located on cutaway bog at the edge of Cuil na Móna Bog (land already industrial in character).
No specific conservation or amenity designations apply to the site.
Proximity to the national road network facilitates access and transport.
Proximity to Gas Networks Ireland infrastructure enables biomethane injection.
Close to local feedstock sources and suitable digestate spreading lands.
Design &amp; Development Characteristics
Scale, design, and nature of the anaerobic digestion and gas‑production structures considered appropriate for a former industrial peatland landscape.
Pattern of existing and permitted development in the area supports compatibility.
Environmental Protection &amp; Mitigation
Adequate mitigation measures proposed for emissions to air, odour control, noise, and surface water.
Environmental Impact Assessment concluded no unacceptable environmental effects.
Appropriate Assessment concluded no adverse effects on the integrity of European Sites (River Barrow &amp; Nore SAC, Slieve Bloom sites, etc.).
Engagement &amp; Documentation
Board had regard to all submissions, including those from prescribed bodies, appellants, observers, and the planning authority.
Comprehensive documentation submitted: EIAR, Natura Impact Statement, addenda, and further information.
Board relied on and adopted the findings of the Planning Inspector’s Report.</t>
  </si>
  <si>
    <t>The Board granted permission having regard to:
National climate policy, including the Climate Action Plan 2021 and the Climate Action and Low Carbon Development (Amendment) Act 2021.
Relevant national spatial planning policy, including Project Ireland 2040 – National Planning Framework.
Regional policy as set out in the Regional Spatial and Economic Strategy for the Eastern and Midlands Region 2019–2031.
Local policy contained in the Offaly County Development Plan 2021–2027.
The requirement for the plant to operate under an Industrial Emissions Licence issued by the EPA.
The existing and permitted pattern of development in the area and the potential for future industrial/commercial development.
The suitability of the location, being close to agricultural feedstock sources and suitable digestate spreading lands.
The proximity to the Gas Networks Ireland grid enabling direct gas injection.
The design, scale and nature of the anaerobic digester structures, deemed appropriate for an industrial/commercial area.
The absence of environmental or landscape designations relating to the site.
The mitigation measures proposed regarding odour, noise and other environmental emissions.
The submitted documentation including the EIAR, Appropriate Assessment Screening, and all submissions received.
The Inspector’s Report, which the Board adopted.
Overall conclusions:
The project provides an acceptable form of energy recovery from agricultural waste.
It aligns with EU, national and regional waste and sustainable energy policies.
It complies with the Offaly County Development Plan.
It would not seriously injure residential or local amenities.
It would be acceptable in terms of traffic and pedestrian safety.
It would not be prejudicial to public health.
It would not give rise to serious pollution or major accident risk.
It represents proper planning and sustainable development of the area.</t>
  </si>
  <si>
    <t>1. Reasons for the Decision (Summary)
The site is in an agricultural area and the development is located within an existing farmyard, reducing landscape and amenity impacts.
The distance from neighbouring properties was considered adequate.
The development aligns with national and regional renewable energy policy, including Climate Action Plan 2023 &amp; 2024.
The project complies with the Kerry County Development Plan 2022–2028 and Listowel Municipal District LAP 2020–2026.
The nature, scale, layout and topography of the proposal are acceptable for the location.
The proposal fits the pattern of development in the area.
It would not harm visual amenity, residential amenity, traffic safety, archaeology, or increase flood risk.
It would not likely cause significant environmental or ecological effects.
The Board disagreed with the Inspector’s recommendation to refuse, concluding that:
Traffic increases would be limited, and
Required sightlines can be achieved within the applicant’s landholding, ensuring traffic safety.
Appropriate Assessment Screening found no likelihood of significant effects on nearby European Sites.
2. Conditions Imposed (All Conditions Summarised)
1. Development must follow submitted plans unless modified by conditions.
2. Revised design for a new vehicle entrance ensuring adequate sightlines must be agreed before works begin.
3. All mitigation measures in submitted reports must be implemented.
4. Strict limits on feedstock volumes (max 14,000 t/yr) and specific materials allowed (grass silage, maize silage, sugar beet, slurry). No food waste permitted.
5. Delivery hours limited to 07:00–18:00, Monday–Saturday.
6. Revised drawings required for pipework connections to digesters.
7. Buildings and structures must use matt dark grey/green finishes; no white uPVC permitted.
8. Construction hours restricted to:
08:00–19:00 Mon–Fri,
08:00–14:00 Sat,
No works on Sundays or public holidays.
9. External lighting must be cowled and not visible beyond 100 metres.
10. A full landscaping plan must be agreed, including:
1.5 m high berm,
Native hedging,
Replacement of failed planting for five years.
11. A Construction &amp; Environmental Management Plan must be approved, covering mitigation, archaeology, traffic management, noise, waste, etc.
12. Slurry tank must comply with DAFM specifications and be fully watertight; no polluted water may reach watercourses.
13. Substrate storage pit must meet agricultural specifications and prevent leakage.
14. Any material change in activities requires prior written approval.
15. Planning authority may require third‑party environmental monitoring; results must be fully implemented.
16. Annual noise monitoring required; noise must not cause nuisance off‑site.
17. Operations must prevent air/odour emissions that impact the environment beyond the boundary.
18. CHP plant stack must be at least 10 metres high.
19. Water supply and drainage must comply with authority requirements; surface water sealed, soiled water to storage tank.
20. Ongoing maintenance contract required for oil separator system.
21. Applicant must notify the authority of any environmental incidents, breaches, or equipment failures.
22. A complaints log must be maintained; monitoring records retained for 7 years.
23. A Nutrient Management Plan must be prepared within six months and updated annually.
24. A Resource &amp; Waste Management Plan (RWMP) must be agreed before works start.
25. An operations &amp; environmental manager must be appointed before operations begin.
26. All hazardous waste must be sent to authorised facilities only.
27. A development contribution must be paid under the local authority scheme.</t>
  </si>
  <si>
    <t>Context – Why This Response Was Issued
Evergreen Agricultural Enterprises Ltd received planning permission from Kildare County Council for a renewable biogas and biofertiliser facility at Lackaghmore, Monasterevin.
A third party, An Lucht Inbhuanaithe, lodged an appeal to An Bord Pleanála (ABP) against that decision.
ABP issued a notice to the applicant (Evergreen; represented by Tom Phillips + Associates) to formally respond to the appeal.
This document is the applicant’s first‑party response, addressing all issues raised by the appellant and requesting that ABP uphold the Council’s grant of permission and dismiss the appeal.
High‑Level Summary of the Response (Copy/Paste‑Ready)
General Position
Welcomes Kildare County Council’s decision to grant permission.
Argues the appeal contains no substantive planning concerns and should be dismissed as vexatious or without foundation.
States the appellant did not meaningfully engage during the planning process despite opportunities.
Summary of Key Arguments by the Applicant
1. Project Need &amp; Policy Alignment
Biogas production in Ireland lags behind EU levels; strong national/EU policy reasons to support biomethane.
Facility helps Ireland meet:
National Energy &amp; Climate Plan 2030 targets.
EU REPowerEU biomethane targets.
National decarbonisation of the gas network by 2050.
Facility demonstrates circular economy principles: converting spent grain and waste beer into biogas and biofertiliser.
2. Response to Appeal Issues
Issue: Growing energy crops is not agriculture
Main feedstock is 88% brewing by‑products; maize only 12%.
Maize will be purchased on the open market; no land use change proposed.
Planning law definition: crop cultivation (including for energy use) is agriculture.
Issue: Boiler/CHP arrangements are inefficient
Facility includes a modern CHP unit, not acknowledged by the appellant.
Boiler only acts as backup.
Facility design meets energy efficiency and circular economy requirements.
RED II recital on biomass efficiency is not applicable (no biomass fuel used).
Issue: EPA licensing uncertainties
EPA formally confirmed no Industrial Emissions (IE) licence is required.
Full technical submissions to EPA were provided and published during planning.
Unlike the case referenced by the appellant, there is clear EPA determination in this instance.
Kildare County Council accepted EPA’s position.
Issue: Alternatives (locations, feedstocks, uses of gas) not adequately assessed
EIAR assessed reasonable alternatives in terms of site selection, technology, and layout.
No requirement in legislation to assess alternative feedstocks or alternative uses of raw materials.
Best use of gas is direct injection to the GNI network; tankering is included only as a contingency.
Issue: Biodigestion of spent grain is not credible
Spent grain is widely used internationally as AD feedstock.
Impacts of indirect displacement from animal feed are too remote to be considered (supported by case law).
Facility will produce valuable biofertiliser and recovered CO₂.
Issue: EIAR deficiencies, carbon footprint, bird habitat, agricultural impacts
EIAR prepared in line with EIA Directive 2014/52/EU and accepted by the Planning Authority.
Embedded carbon quantification at this stage would be disproportionate; projected to be &lt;0.001% of national carbon budget.
Expert ecological surveys found no significant potential for habitat or species impacts.
Site drainage and water protection measures ensure no impact on River Barrow &amp; Nore SAC.
Issue: Pre‑acidification unit details insufficient / not compliant
Full details were included in planning drawings and EIAR.
Planning regulations do not require further detail at this stage.
EIAR being “electronically searchable” is not a legal requirement.
Issue: Habitat and land‑use impacts from maize or grain production
No crop cultivation forms part of the application.
Impacts of remote agricultural production are too indirect to be considered.
Extensive case law supports excluding such effects from EIA/AA assessments.
3. Natura Impact Assessment (NIS)
Revised NIS submitted to correct minor typographical errors.
Concludes the development will not adversely affect the River Barrow &amp; River Nore SAC.
No pathway for significant effects on other SACs (Pollardstown Fen, Mouds Bog).
4. Conditions &amp; Oversight
Applicant supports the extensive 52 conditions imposed by Kildare County Council.
These include:
Detailed environmental management programme.
Ongoing monitoring (air, water, noise, dust, odour).
Annual environmental audits.
Requirement for air pollution licence.
Strict surface water and drainage controls.
Archaeology, landscape, lighting, traffic safety, and construction controls.
5. Conclusion
Appeal raises no valid planning grounds.
Issues are either:
already addressed during planning,
irrelevant to this application,
factually incorrect, or
outside the scope of planning law.
Applicant requests ABP to dismiss the appeal under Section 138 and grant permission.</t>
  </si>
  <si>
    <t>Reasons for the Decision
Proposed development is located within an existing wastewater treatment plant, aligning with established site use.
Planning history of the landholding supports this type of development.
Environmental and ecological benefits identified, including:
Reduction in sludge requiring disposal each year.
Reduction in CO₂ emissions from existing operations.
Reduction in natural gas demand for powering operations.
On‑site production and use of biogas to power operations.
Proposed development would not adversely affect visual or residential amenities.
No unacceptable risks identified for water quality or the receiving environment, including local ecology.
Development expected to improve existing environmental impacts from current site operations.
Considered consistent with:
Climate Action Plan 2024.
National Biodiversity Plan 2023–2030.
Kilkenny City and County Development Plan 2021–2027.
Appropriate Assessment concluded no adverse effect on the integrity of European Sites (River Barrow &amp; Nore SAC; River Nore SPA).
Conditions Imposed
Development to be carried out in accordance with submitted plans and further information received, except where modified by conditions.
All mitigation measures in the Natura Impact Statement must be implemented.
All mitigation measures in the Environmental Report must be implemented.
A Construction Environmental Management Plan must be agreed with the planning authority before works begin, covering construction practices, noise/dust control, waste disposal, and soil/groundwater protection.
Detailed design proposals for works near the N77 must be agreed with the planning authority, including programming and reinstatement measures.
Construction working hours restricted to:
07:00–19:00 Monday–Friday
07:00–14:00 Saturday
No work on Sundays or public holidays (exceptions require written approval).
Archaeological monitoring required by a qualified archaeologist; works must halt if remains are discovered, with full compliance with National Monuments Service requirements.
Developer must pay development contributions under Section 48 of the Planning and Development Act 2000 (as amended).</t>
  </si>
  <si>
    <t xml:space="preserve">Summary of Reasons for Refusal
Uncertainty about feedstock materials
No detailed specifications provided for the types and proportions of digestate/feedstock.
Inconsistencies in the application regarding the ratio of “farm by‑products”.
Resulting concern over potential negative impacts on:
Residential amenity
Environment and public health
Natura 2000 sites
Determined to materially contravene policies in the Donegal County Development Plan 2018–2024.
Insufficient detail on required road upgrades
No detailed proposals for upgrading the local public road network.
Development considered likely to obstruct local roads and create traffic hazards.
Viewed as contrary to proper planning and sustainable development.
Inadequate stormwater management details
Lack of clear, consistent specifications for attenuation and bio‑remediation of stormwater outflow.
Concerns that this could lead to:
Flooding risks
Impacts on residential amenity
Public health issues
Negative effects on Natura 2000 sites
Considered to materially contravene policies of the Donegal County Development Plan 2018–2024.
</t>
  </si>
  <si>
    <t>The development would generate extra traffic on an unimproved, substandard local road (L13117) with inadequate structural strength, surface condition, capacity, and width, creating a traffic hazard.
The project is considered premature due to existing deficiencies in the road network, including limited capacity, poor alignment, and substandard pavement. These constraints are not expected to be resolved in the near term.
The proposed mitigation works on the rural road network are deemed excessive relative to the rural character of the area, and the applicant did not provide evidence of consent or legal interest to carry out these works—works that are essential for the development to proceed.
The proposal lies close to a junction on the National Primary Route (N5) that is a High Collision Accident Location. The council is not satisfied that development‑related traffic can be prevented from using this junction. The development would therefore adversely affect the national road network and conflict with national roads policy.
The applicant did not demonstrate that the development would avoid adverse effects on the integrity of a European site, either alone or in combination with other plans/projects, contrary to the Development Plan objectives and the Habitats Directive.
The applicant did not adequately demonstrate that the development would avoid negative environmental impacts, including:
local habitats
feedstock supply chain
infrastructure and land‑spreading proposals
wastewater and soiled water management
spillages, odour, noise, emissions
operational controls
As a result, the development is considered prejudicial to public health.</t>
  </si>
  <si>
    <t>1. Traffic and Road Safety
The site is accessed via a minor country road that is seriously substandard in width and alignment.
Traffic generated by the development would endanger public safety due to traffic hazard and obstruction of other road users.
The site connects to the National Primary Road (N5) at a location with a 100 km/h speed limit, creating unsafe turning movements and interfering with the free flow of traffic.
The development would contravene national roads policy MTP 23, as it would negatively impact the capacity, efficiency, and safety of the N5.
The project would require significant and excessive upgrades to the local road network.
The applicant did not demonstrate effective mitigation measures to restrict movements to/from the N5, leading to continued traffic hazard concerns.
2. Environmental / Natura Impact
Based on the application and the Natura Impact Statement, the Board was not satisfied that the project would avoid significant effects on the River Moy Special Area of Conservation (SAC, site code 002298).
The Board is legally precluded from granting permission where such uncertainty exists.
3. Additional Board Note (from Board Direction)
Insufficient information was provided to comply fully with Schedule 7A of the Planning and Development Regulations 2001, particularly regarding potential emissions and environmental effects.
There remains a significant and realistic doubt about the likelihood of significant environmental impacts.
The Board decided it was not reasonable or beneficial to pursue further environmental assessment, given the substantial traffic‑related reasons for refusal already identified.</t>
  </si>
  <si>
    <t>Ongoing</t>
  </si>
  <si>
    <t>Summary – Reasons for the Decision
Consistent with national climate legislation (Climate Action and Low Carbon Development Act) and Climate Action Plans 2024 &amp; 2025.
Aligns with National Planning Framework objectives supporting renewable energy, rural economy development, circular economy, and bioeconomy.
Complies with the Southern Regional Assembly RSES 2020–2032.
Supports Waterford City &amp; County Development Plan objectives relating to renewable energy and anaerobic digestion.
Consistent with the National Biomethane Strategy 2024, Draft Bioenergy Plan, National Bioeconomy Policy Statement (2018), and Waste Action Plan for a Circular Economy.
Supports regional waste management objectives promoting anaerobic digestion.
Nature, scale, and design of the project are appropriate for the site context.
Surrounding land use (agricultural, existing piggery) is compatible with the development.
Planning history and submissions reviewed; no overriding conflicts identified.
Appropriate Assessment concluded no adverse effect on the integrity of the Lower River Suir SAC, with mitigation.
Environmental Impact Assessment concluded that environmental effects are acceptable with mitigation and conditions.
Development contributes positively to renewable energy supply, energy security, and climate targets.
Considered acceptable in terms of visual impact, residential amenity, ecology, archaeology, traffic safety, and overall proper planning and sustainable development.
Summary – Key Conditions Imposed
General &amp; Design
Development must follow submitted plans (as revised).
External finishes require approval; specific tanks must be in a green colour.
All EIAR and NIS mitigation measures must be fully implemented.
Operational Controls
Maximum of 90,000 tonnes per annum of raw materials.
Feedstock composition/ratio must be agreed with the EPA.
Land-spreading must comply with Nitrates Directive and NMP regulations.
Feedstock deliveries and digestate/biogas transport limited to set hours (Mon–Fri 07:00–19:00; weekends/holidays 09:00–15:00).
Reporting &amp; Monitoring
Annual operational report to include feedstock sources, tonnages treated, digestate output, and biomethane/CO₂ volumes.
Construction‑phase and environmental mitigation must be monitored by qualified personnel.
Odour management plan with monthly reporting to the planning authority.
Infrastructure &amp; Safety
Water and drainage arrangements must meet authority requirements.
Connection agreement with Uisce Éireann required.
Road entrance details and Road Safety Audit compliance required.
Biogas/biomethane inventory must remain below Seveso lower-tier thresholds, with controls demonstrated.
Foundation and bund design must protect soil/groundwater and withstand groundwater uplift.
Construction Management
Restricted construction hours.
Comprehensive Construction &amp; Environmental Management Plan (CEMP) required, covering traffic, noise, dust, silt control, lighting, compound areas, fuel storage, etc.
Archaeological monitoring and protection measures required.
Resource and Waste Management Plan must follow EPA best‑practice guidelines.
Environmental Protections
Solid waste must be recycled where possible and stored only within buildings.
Lighting scheme must minimise light spill and protect bats.
Surface water management must prevent pollution or run-off impacts.
Financial Requirement
Development contribution to be paid under the Section 48 Development Contribution Scheme.</t>
  </si>
  <si>
    <t>Reasons for the Decision
The planning authority reviewed the application, drawings, technical reports, EIAR, NIS, and further information and determined that the proposed development is acceptable.
The development was considered consistent with proper planning and sustainable development of the area, provided all conditions are met.</t>
  </si>
  <si>
    <t>Conditions Imposed (Summarised)
Development must follow the submitted plans (Sept 2024, amended Dec 2024).
Payment of a €69,640 development contribution before works begin.
Full implementation of all EIAR and NIS mitigation and monitoring measures.
An Industrial Emissions Licence must be obtained from the EPA prior to operation.
Maximum waste intake of 90,000 tonnes per year; only approved waste classes permitted; all feedstock to be stored indoors.
Digestate spreading must follow the Nutrient Management Plan and national agricultural regulations.
Extensive road and traffic requirements, including drainage at the entrance, road widening, sightlines, pre‑ and post‑condition surveys, and written approval from the District Engineer.
Wastewater treatment system must be installed and certified in line with EPA standards; ongoing maintenance required.
All mitigation measures in the Construction Environmental Management Plan must be followed.
A final Construction Environmental Management Plan must be approved before construction, including traffic management, haul routes, noise, dust, and waste measures.
Roads must be kept free of debris during construction.
A road opening licence is required for public road works; developer bears all associated costs.
Surface water drainage must match submitted engineering designs.
All hardstanding areas must use permeable paving (SUDS).
Reception hall and digester must be painted dark green; other buildings to match submitted finishes.
Lighting restrictions, inward‑facing CCTV, wildlife‑permeable fencing, and underground cabling required.
Existing hedgerows to be retained where possible; new hedgerows and biodiversity enhancements must be implemented and maintained for 5 years.
Archaeological testing and reporting required before any groundworks; further archaeological mitigation may be required; developer covers all costs.
Operational noise levels must not exceed 45 dB(A) at the nearest sensitive locations.
Construction hours restricted to 08:00–19:00 (Mon–Fri) and 08:00–14:00 (Sat); no works on Sundays or public holidays except by prior approval.</t>
  </si>
  <si>
    <t>Development Compliance
The development must be carried out and completed in accordance with the submitted drawings, documentation, EIAR, NIS, and all supporting and updated reports, as amended by further information received.
Reason: Proper planning, sustainable development, and protection of visual amenities and the environment.
General &amp; Environmental
Development must follow all submitted drawings, EIAR, NIS, and further information documents (as revised).
All environmental mitigation measures in the EIAR, EIAR Addendum, updated NIS and supporting documents must be fully implemented.
Maximum feedstock intake capped at 98,000 tonnes per year.
Annual operations report required, detailing:
Feedstock sources and digestate destinations
Volumes of raw materials processed
Digestate volumes
Gas production volumes
Infrastructure &amp; Services
Water supply and drainage must follow submitted details.
Quantities of hazardous substances must remain below COMAH Lower Tier thresholds.
Site lighting must be designed and operated to minimise light spill beyond the site boundary.
Archaeology
Pre‑development archaeological testing required, supervised by a licensed archaeologist.
Archaeological impact assessment and mitigation strategy must be agreed in writing before works.
Archaeological trenches to be excavated based on survey results.
Additional preservation or excavation measures may be required.
No construction may begin until archaeological approval is granted.
Final archaeological report must be submitted; all associated costs borne by the developer.
Design &amp; Utilities
External material/finish samples and signage details must be submitted and approved before works.
All service cables must be located underground.
Traffic &amp; Site Management
Parking spaces must be clearly marked before operation.
All directional signs, stop signs, and road markings must be installed prior to operation.
Waste &amp; Construction
A Resource and Waste Management Plan (RWMP) must be prepared and approved prior to construction.
RWMP must demonstrate reduction, monitoring and management of construction resources and waste.
All RWMP‑related records must be retained and available for inspection.
Landscaping
Hard and soft landscaping, including boundary treatments, must follow submitted details.
Financial Contribution
A development contribution of €83,155 must be paid prior to commencement, calculated under the Tipperary County Council Development Contributions Scheme 2020.
Reason: Protecting the environment.
Feedstock Limit
A maximum of 98,000 tonnes of feedstock may be treated in the development.
Reason: Clarity.
Annual Reporting
An annual report must be submitted to the Planning Authority, including:
Source of feedstocks and final disposal areas of digestate
Volumes of raw materials treated in the previous 12 months
Volume of digestate produced in the previous 12 months
Volume and weight of gas produced in the previous 12 months
Reason: Orderly development.
Water Supply and Drainage
Arrangements must be as proposed in the application.
Reason: Proper standard of development.
COMAH Regulations Compliance
Quantities of substances must remain within the Lower Tier establishment thresholds under the Chemicals Act (COMAH Regulations 2015).
Reason: Clarity and to avoid Upper Tier establishment.
Lighting
Lighting must be provided as proposed, designed to minimize obtrusive light outside the site boundaries.
Reason: Visual amenity.
Archaeology
Engage a qualified archaeologist for pre-development archaeological testing and submit an impact assessment report for written agreement.
Test trenches to be excavated as directed by the archaeologist.
If archaeological material is found, mitigation (avoidance, preservation, excavation, or monitoring) may be required.
Comply with any further archaeological requirements.
No site works until the archaeologist’s report is submitted and approval is received.
Submit a final archaeological report after all works; all costs borne by the developer.
Reason: Preservation of archaeological interests.
External Finishes and Signage
Submit details of all external finishes and signage for written agreement before starting development, including samples or catalogues.
Reason: Orderly development and visual amenities.
Underground Cabling
All service cables (electrical, TV, telephone, etc.) must be run in underground ducts.
Reason: Orderly development and visual amenities.
Parking and Circulation
Parking spaces must be clearly marked before operation; circulation aisles kept clear.
All necessary directional signs, stop signs, and road markings must be in place before operation.
Reason: Orderly development and sustainable planning.
Resource and Waste Management Plan (RWMP)
Prepare and submit a RWMP as per Best Practice Guidelines (2021) for written agreement before starting development.
RWMP must include proposals for reducing and monitoring construction resources and waste.
All records must be available for inspection at the site office.
Reason: Proper planning and sustainable development.
Landscaping and Boundary Treatment
All hard and soft landscaping and boundary treatments must be as proposed.
Reason: Proper planning and sustainable development.
Development Contribution
Pay a financial contribution of €83,155 to the Planning Authority for public infrastructure and facilities, calculated as per the Development Contributions Scheme 2020.
Reason: Reasonable contribution in accordance with the scheme.</t>
  </si>
  <si>
    <t xml:space="preserve">✅ Summary of Reasons for the Decision (No References)
Overall Reasons &amp; Considerations
The decision aligns with national climate legislation, Climate Action Plans, and long‑term climate and adaptation strategies.
The site is within the National Bioeconomy Campus and Decarbonisation Zone, supported by the Tipperary County Development Plan 2022–2028.
The site is brownfield, formerly part of the Lisheen Mine complex, and suitable for redevelopment.
The scale and nature of the proposed facility fit well with existing industrial and commercial uses in the area.
The landscape has no conservation amenity designation.
The location benefits from strong access to regional and national road networks.
Adequate mitigation measures are proposed for both construction and operation.
All submissions, reports, and environmental assessments were fully considered.
Appropriate Assessment
Stage 1 screening identified only the Lower River Suir SAC as potentially affected.
Stage 2 assessment concluded no adverse impact on site integrity, with mitigation ensuring no reasonable scientific doubt remains.
Environmental Impact Assessment
The EIAR was considered complete, accurate, and compliant with EU EIA requirements.
Significant potential environmental effects were identified and addressed through mitigation:
Dust control during construction.
Strong climate benefit from biogas replacing fossil methane.
Noise impacts managed through construction and operational mitigation.
Minor traffic impacts mitigated through traffic management.
Waste from construction manageable within regional capacity.
Overall impacts were deemed acceptable with mitigation and conditions.
Water Framework Directive
The development will not cause deterioration of any water bodies or prevent achievement of WFD objectives.
Proper Planning and Sustainable Development
The development complies with national, regional, and local planning policy.
It aligns with the strategic expansion of the National Bioeconomy Campus.
Acceptable in terms of traffic safety, water protection, pollution control, public health, and amenity.
Does not adversely impact surrounding properties or the local environment.
Considered consistent with proper planning and sustainable development of the area.
✅ Summary of Conditions Imposed (No References)
General &amp; Environmental
Development must adhere to all submitted plans and further information.
Full implementation of all mitigation measures in the EIAR, EIAR Addendum, NIS, and Construction Management Plan.
Maximum feedstock intake is limited to 98,000 tonnes per year.
Annual operational report required, covering feedstock sources, feedstock volumes, digestate volumes, and gas production.
Traffic &amp; Access
All construction and operational traffic must use the L3201 access road.
Use of L3202 is prohibited unless separately agreed.
Clear signage must be installed and approved.
Design &amp; Visual
External finishes (materials, colours, textures) must be agreed in advance.
Public lighting system must be approved before installation.
Landscaping plan must be implemented in the first planting season, with a 5‑year replacement requirement.
Vegetation clearance restricted to September–February, unless ecologist approval and NPWS licence are obtained.
All electrical and telecoms cables must be underground.
Water &amp; Drainage
Water supply and drainage must comply with planning authority requirements.
Surface water may not discharge onto public roads or adjoining properties.
Waste &amp; Resource Management
A Resource Waste Management Plan (RWMP) must be prepared and approved before construction.
Waste and resource records must be maintained onsite and available for inspection.
Archaeology
Pre‑development archaeological testing is required.
An Archaeological Impact Assessment must be completed and approved before any works.
Mitigation may include preservation, excavation, or monitoring.
A final archaeological report is required after completion.
Developer must bear all archaeological costs.
Construction Management
Working hours restricted to:
Mon–Fri: 07:00–19:00
Sat: 08:00–14:00
No work: Sundays or public holidays
Extended hours only permitted with prior written approval.
Financial
Development contribution payable under the local Section 48 Development Contribution Scheme.
Must be paid prior to commencement or via agreed phased payments.
</t>
  </si>
  <si>
    <t>Extension of 32 - 859009
The extension of duration of planning permission is granted under Section 42(B) of the Planning and Development Act 2000 (as amended by the Planning and Development (Amendment) Act 2021).
The Planning Authority shall extend the appropriate period by such additional period as considered requisite to enable the development to be completed, provided each of the requirements under Section 42(B) are complied with.
The extension of duration is granted until 28 March 2028.
The decision is based on compliance with all requirements under Section 42(B) and the details submitted with the application.</t>
  </si>
  <si>
    <t>The development aligns with the objectives of the local development plan.
The proposal fits the pattern of development in this rural area.
Subject to compliance with conditions, the development is not expected to harm local amenities.
The development is not considered prejudicial to public health.
Overall, the project is deemed consistent with proper planning and sustainable development of the area.</t>
  </si>
  <si>
    <t>General &amp; Compliance
Must proceed in accordance with submitted plans, EIAR mitigation, and timelines.
Maximum waste intake capped at 90,000 tonnes/year; only specified waste classes allowed.
Feedstock must be stored indoors only.
Complaint logs must be maintained and available on request.
Operational Hours
Deliveries (feedstock in and digestate out) restricted to 07:00–20:00 (Mon–Fri) and 08:00–15:00 (weekends/public holidays), unless otherwise agreed.
Biodiversity &amp; Landscaping
Retain hedgerows where possible and construct berms with native planting.
Implement landscaping plan; replace failed trees for up to 5 years.
Tree protection fencing required per BS 5837.
No hedge/tree removal from 1 March to 31 August.
Comply with EIAR biodiversity mitigation, including protected species provisions.
Implement bat protection measures as per the bat assessment.
Ecological Clerk of Works must supervise construction and can halt works if risks arise.
Noise, Dust, and Construction Management
Construction Noise Management Plan required.
Maintain clean site; provide skips; prevent dust/mud on public roads.
Provide onsite parking for all construction vehicles.
Water, Drainage &amp; Environmental Protection
Install and maintain compliant wastewater treatment systems.
Surface water controls required before any works start; prevent sediment discharges.
Use SuDS for stormwater management; detailed design to be agreed before works.
Install hydrocarbon interceptors and grit traps; inspection chambers required.
No interference with watercourses without approval.
Construction Environmental Management Plan required.
Stormwater overflows must meet DoE standards.
Industrial Emissions Licence from the EPA required before works begin.
Maintain existing roadside drainage; prevent water flowing onto public road.
Meet various drainage/environmental protection measures throughout construction and operation.
Roads, Access &amp; Traffic Safety
Entrance must be recessed; walls limited to 1m height; gates open inward.
Sightlines of 70m (L‑90813) and 215m (N73) must be maintained.
Utility poles/manholes must be relocated if within boundary setback.
Traffic management measures required during works.
Road opening/closure licences required for relevant works.
All vehicle manoeuvring must occur within the site — no reversing onto public roads.
Junction works on national road network must comply with TII standards; Design Report required.
Applicant responsible for any road/drainage damage or upgrades required.
Road markings and signage must be provided.
Waste Management
Construction Resource &amp; Waste Management Plan required.
Demolition Waste Management Plan required (including materials inventory, method statements, segregation, disposal, records).
Operational Waste Management Plan required prior to operation.
Daily compliance checks of waste plans to be maintained.
Additional Environmental Protections
Follow CIRIA guidance on water pollution from construction sites.
Provide evidence of minimum subsoil depths at certain locations.
Record complaints during construction and commissioning stages.
Compliance reports to be provided to planning authority as required.
Digestate &amp; Storage
Developer must submit proposals for minimum 26‑weeks storage capacity for digestate before works begin.
Financial Contribution
A development contribution of €26,740.32 must be paid at least one month before starting development (indexed monthly at 8% from 01/01/2025).</t>
  </si>
  <si>
    <t>LA Decision</t>
  </si>
  <si>
    <t>Reason 1 – Visual &amp; Residential Amenity / Renewable Energy Policy (ENP1)
Applicant did not demonstrate that the development would avoid negative impacts on visual and residential amenities.
Insufficient detail provided on:
Scale of the proposed anaerobic digestion facility.
Operational details, including how renewable energy generated on site would be reused.
Grid connection arrangements.
Landscaping proposals.
The authority determined that the development would materially contravene Policy ENP1 of the Monaghan County Development Plan 2019–2025.
Considered contrary to proper planning and sustainable development.
Reason 2 – Water Pollution Risk / Water Protection Policies (WPP1, 8, 9, 11, 16, 18)
Site is within the Mountain Water Catchment and Blackwater Water Body Management Unit, which has a “poor” Water Framework Directive status with an objective of “improve by 2021”.
Applicant submitted inadequate information regarding:
Potential run‑off of nutrients to vulnerable surface waters.
Nutrient management plans, which contained ambiguous details for recipient holdings.
The authority was not satisfied that the development would avoid serious pollution or significant environmental effects.
Determined to be contrary to multiple water protection policies and Strategic Objective EECSO1 of the Monaghan County Development Plan.</t>
  </si>
  <si>
    <t>Summary of Reasons for the Decision
National waste‑management and climate‑action policy supports anaerobic digestion development.
The site is in a rural agricultural area, suitable in principle for this type of development.
The scale, siting and design of the plant were considered acceptable.
Surface‑water and digestate‑management arrangements were considered adequate.
The Board concluded that, with conditions, the development would:
Not seriously injure residential or visual amenity.
Not be prejudicial to public health or water quality.
Be acceptable in terms of traffic safety and convenience.
Overall, the proposal was deemed consistent with proper planning and sustainable development.
Summary of Conditions Imposed
1. Compliance with submitted plans
Development must follow the submitted plans and further information (including April 2020 submissions), unless modified by conditions.
2. Water supply &amp; drainage
All water‑supply, drainage and surface‑water arrangements must comply with planning‑authority requirements.
3. Slurry source details
Before starting, written confirmation must be provided on herd location and numbers supplying slurry feedstock.
4. Digestate disposal controls
Digestate must be land‑spread only on lands agreed with the planning authority.
Spreading volume, timing, and buffer zones must comply with Good Agricultural Practice Regulations.
5. Landscaping plan
A full landscaping scheme must be agreed prior to construction, including:
Tree/hedgerow species, number, size and locations (native species required).
Details for mounding, levelling, cultivation.
A planting implementation timeline.
Failed planting must be replaced for 5 years.
6. External finishes
Materials and colours of all buildings and plant must be agreed in advance with the planning authority.
7. Construction Management Plan
A full CMP must be agreed prior to works, covering:
Working hours.
Noise controls.
Construction/demolition waste disposal.
8. Archaeological protection
Developer must:
Notify planning authority 4 weeks before site works.
Appoint a qualified archaeologist to monitor excavations.
Provide for recording/removal of any archaeological material.
Disputes are referred to An Bord Pleanála.
9. Development contribution
A financial contribution must be paid under the Development Contribution Scheme before commencement (or in phased payments if agreed).</t>
  </si>
  <si>
    <t>Modification of previously permitted biogas facility - Future Pigs Ltd</t>
  </si>
  <si>
    <t>to modify a permitted biogas facility so as to render it more efficient and compatible with Department of Agriculture, Food and Marine requirements. Retention Permission is soubht for 1. The reorientation and increase in size of the permitted reception building. 2. The relocation of permitted structures (plant room, pasteurizing tank, fuels tank, CHP facility and switch room) from inside the reception building to an external location at the end of the process. 3. The fibre store building in its entirety (including extension to permitted building). 4. Relocation of the permitted manure storage basin. Permission is also sought to modify the biogas facility originally permitted under Reg Ref 06/2950 (extended by 3 years under Reg. Ref. 13/12) and subsequently modified under Reg. Ref. 09/1058 and Reg Ref 10/846 as follows. 1. Relocate the permitted primary digester and the secondary digester at a 90 degree angle to the permitted location. 2. Relocate the permitted plant room from inside the reception building to a location between the two primary digesters. 3. Construct new manure stoage basin adjacent to the existing manure storage basin. 4. Construct a second primary digester tank. 5. Construct an office building. 6. Complete the construction of the reception building. 7. Erect a pasteurization enclosure. The application does not involve any increase in the tonnage of feedstock from that already permitted by the Council under previous permissions. This development comprises of an activity in relation to which a licence under Part IV of the Environmental Protection Agency Act 1992 as amended by the Protection of the Environment Act 2003 is required</t>
  </si>
  <si>
    <t>Gorteen Lower,Nurney,Co. Kildare</t>
  </si>
  <si>
    <t>https://www.eplanning.ie/KildareCC/AppFileRefDetails/13410/0</t>
  </si>
  <si>
    <t>Proposal aligns with the Kildare County Development Plan and relevant national waste/renewable energy policies.
Modifications and retention works are acceptable in principle, given extensive planning history establishing the site for biogas use.
Development does not increase permitted feedstock tonnage and does not intensify environmental impacts already assessed under previous permissions.
Location beside the existing pig farm is appropriate and operationally linked.
Visual and residential amenity impacts considered acceptable with proposed landscaping and mitigation.
Appropriate Assessment Screening concluded no likely significant effects on European sites.
Traffic and road safety concerns can be resolved through revised access design and sightline provisions.
Sufficient on‑site storage (including new basin) demonstrated for winter closed‑period slurry restrictions.
Biogas facility represents proper planning and sustainable development, subject to conditions.</t>
  </si>
  <si>
    <t>General compliance
Development to be carried out exactly as per submitted and further‑information drawings.
Retained structures regularised only insofar as permitted by this decision.
Waste and feedstock controls
Maximum imported material capped at 23,000 tonnes/year.
Only specified organic materials may be imported; no fallen animals, offal, bones, or municipal waste.
Any change to waste types or tonnage requires a new permission.
Logs of all imports/exports must be maintained on‑site.
Operational controls
Biogas plant to process pig manure from the applicant’s pig unit and approved imported organic materials only.
Must operate in accordance with Department of Agriculture guidelines for treating animal by‑products.
No external storage of biomass permitted.
Visual &amp; environmental mitigation
Reception building to be olive green.
Extensive boundary planting and reinstatement of hedgerows and earthen berms.
Planting of semi‑mature native trees; landscaping to be maintained indefinitely.
All service cables to be underground.
Roads &amp; traffic
Sightlines to be provided exactly as per approved drawings.
Boundaries to be relocated as needed; all landscaping behind sightlines.
Utility poles to be relocated at developer’s cost if exposed.
Entrance to be redesigned per the Stage 1/2 Road Safety Audit recommendations.
Appropriate warning signage to be erected.
No surface water to discharge onto public road.
Car parking to meet the Development Plan standards.
Water, drainage &amp; pollution control
Strict separation of foul and clean water systems.
Surface water to be disposed of via soakways/watercourses in line with best practice.
Oil/petrol interceptors required.
Noise limits imposed for daytime and night‑time.
All tanks to be fully bunded.
Construction &amp; demolition waste management requirements imposed.
Fire safety
Adequate firefighting water supply to be provided.
Fire Safety Certificate and commencement notice required.
Financial contributions
Development contribution of €477,790.95 under the Kildare Development Contribution Scheme.</t>
  </si>
  <si>
    <t>(This relates specifically to development contributions — the only item appealed.)
Reasons for the Decision
Board considered the nature of the development as part‑agricultural and part‑commercial.
Concluded that imported biomass and exported electricity constitute a commercial component.
Determined that the local authority had not correctly applied the Development Contribution Scheme.
Recalculated contributions based on a 50% agricultural / 50% commercial floor‑area apportionment.
Removed water/wastewater contributions as these services were not provided by the local authority.
Directed that a corrected, reduced contribution be applied.
Condition Imposed
A single revised financial contribution of €170,599 is payable, in lieu of the local authority’s original contribution condition.</t>
  </si>
  <si>
    <t>Conditional</t>
  </si>
  <si>
    <t xml:space="preserve">Conditional </t>
  </si>
  <si>
    <t xml:space="preserve">Refused </t>
  </si>
  <si>
    <t>Grant Extension (Y/N)</t>
  </si>
  <si>
    <t xml:space="preserve">Y </t>
  </si>
  <si>
    <t>Permission granted for a 0.2742‑hectare anaerobic digestion facility producing renewable energy, organic soil improvers, and fertilizers.
Decision made based on the submitted plans and further information, which were deemed acceptable for proper planning and development.
Development considered consistent with orderly development, public health, visual amenity, and environmental protection requirements.
Planning authority determined that subject to conditions, the proposal would be acceptable within the rural area and its supporting infrastructure.</t>
  </si>
  <si>
    <t>1. Compliance with submitted plans
Development must follow drawings and documents submitted (with amendments), except where conditions specify otherwise.
2. Connection to the electricity grid
Appropriate grid‑connection arrangements must be in place before construction begins.
3. Emissions and nuisance control
Facility must operate without causing odour, fumes, dust, gas emissions, noise, vibration, industrial effluent, or electrical interference that could annoy nearby residents or the public.
4. Maintenance programme
A full maintenance programme for all plant/equipment must be established and records kept for inspection.
5. Building colours and finishes
New buildings must use dark, natural tones (dark grey/green/brown/red or natural concrete), with roofs darker than walls.
6. Construction waste management
All surplus/excavated materials removed from site must go to authorised waste‑licensed/permitted facilities (except material reused onsite).
7. Stormwater and water‑quality protection
Stormwater must pass through interceptors before discharge.
Discharged water must meet specific emission limits:
BOD &lt; 25 mg/L
Suspended solids &lt; 35 mg/L
Total hydrocarbons &lt; 1 mg/L
8. Construction‑phase noise limits
Max 55 dB(A) daytime (Mon–Fri 6:00–19:00, Sat 7:00–16:00).
Max 45 dB(A) at all other times.
Measurements must follow ISO 1996 standards.
9. Landscaping requirements
A landscaping plan must be submitted and approved before development starts.
Planting must occur in the first season after commencement and be replaced if it fails within 5 years.
10. Special road‑improvement contribution (€25,000)
Contribution required for road upgrades benefiting the development.
Payment before commencement unless phased payment/security agreed.
11. General development contribution for roads/transport (€23,142.48)
Contribution towards wider public transport and road infrastructure.
Payable before commencement unless phasing/security agreed.
12. Social infrastructure contribution (€2,056.50)
Contribution toward community, recreation, open space, and amenity infrastructure.
Payable before commencement unless phasing/security agreed.
Advice Note
Development must comply with Good Agricultural Practice for Protection of Waters Regulations 2009 (S.I. 101 of 2009).</t>
  </si>
  <si>
    <t>National waste‑management and climate‑action policy supports anaerobic digestion development.
The site is in a rural agricultural area, suitable in principle for this type of development.
The scale, siting and design of the plant were considered acceptable.
Surface‑water and digestate‑management arrangements were considered adequate.
The Board concluded that, with conditions, the development would:
Not seriously injure residential or visual amenity.
Not be prejudicial to public health or water quality.
Be acceptable in terms of traffic safety and convenience.
Overall, the proposal was deemed consistent with proper planning and sustainable development.</t>
  </si>
  <si>
    <t>1. Compliance with submitted plans
Development must follow the submitted plans and further information (including April 2020 submissions), unless modified by conditions.
2. Water supply &amp; drainage
All water‑supply, drainage and surface‑water arrangements must comply with planning‑authority requirements.
3. Slurry source details
Before starting, written confirmation must be provided on herd location and numbers supplying slurry feedstock.
4. Digestate disposal controls
Digestate must be land‑spread only on lands agreed with the planning authority.
Spreading volume, timing, and buffer zones must comply with Good Agricultural Practice Regulations.
5. Landscaping plan
A full landscaping scheme must be agreed prior to construction, including:
Tree/hedgerow species, number, size and locations (native species required).
Details for mounding, levelling, cultivation.
A planting implementation timeline.
Failed planting must be replaced for 5 years.
6. External finishes
Materials and colours of all buildings and plant must be agreed in advance with the planning authority.
7. Construction Management Plan
A full CMP must be agreed prior to works, covering:
Working hours.
Noise controls.
Construction/demolition waste disposal.
8. Archaeological protection
Developer must:
Notify planning authority 4 weeks before site works.
Appoint a qualified archaeologist to monitor excavations.
Provide for recording/removal of any archaeological material.
Disputes are referred to An Bord Pleanála.
9. Development contribution
A financial contribution must be paid under the Development Contribution Scheme before commencement (or in phased payments if agreed).</t>
  </si>
  <si>
    <t xml:space="preserve">1. Compliance With Submitted Documents
Development must follow plans submitted 25 May 2011 and revised plans submitted 23 December 2011, except where conditions require otherwise.
2. Development Contribution (€32,731.00)
Developer must pay contribution for public infrastructure under the Development Contribution Scheme.
Contribution amount adjusted annually based on Wholesale Price Index.
3. Retention &amp; Enforcement of Site Boundaries (Hedgerows/Trees)
Existing hedgerows and trees must be retained unless required for sightlines.
Any replacement hedging must be indigenous native species with timber post‑and‑wire fencing.
4. Implementation of Mitigation Measures
All modifications and mitigation measures outlined in ORS Consultant reports (May 2011 and December 2011) must be implemented fully.
5. Landscaping Scheme Requirements
Landscaping plan and planting schedule must be submitted and approved before development begins.
Must include retention/protection measures for existing vegetation.
Boundary treatment details must also be submitted for approval.
6. External Finishes Approval
Materials, colours, textures, and samples for all external finishes must be submitted and approved prior to construction.
7. Restrictions on Signage
No signs, banners, adverts allowed without further planning permission.
8. Engineering &amp; Access Conditions
Includes:
Upgrade access road from R‑156 for HGV use.
Road drainage may not be impeded.
Wheel‑wash facility required; no muck on public roads.
Surface water and foul water must be on separate systems.
No construction over underground services.
Water service pipes must be laid at ≥600 mm depth and certified.
Legally verified sightlines of 2.4m × 90m required, with landowner consent.
Section through the R‑156/L‑56031 junction must be submitted and approved.
9. Access Restriction Pending N4 Grade Separation Works
No construction or operational access may use the realigned R‑156 until the N4 Grade Separation Scheme is complete and handed over.
10. Environmental Conditions
Includes:
No development may begin until an IPPC licence is granted.
All raw materials delivered to bunded reception area only.
Feedstocks must arrive in sealed containers and be handled indoors.
Lighting plan must minimise light spill.
Construction &amp; demolition waste plan required (per national guidelines).
Bunded storage areas (110% volume) required for oils/fuels.
Measures must prevent sediment discharge into watercourses.
Limits on dust deposition (350 mg/m²/day construction phase; 240 mg/m²/day at boundary).
Mandatory wheel cleaning; soiled public roads must be cleaned immediately.
Organic fertiliser must comply with Good Agricultural Practice regulations.
Separate clean and dirty water systems required.
11. Road Design &amp; Infrastructure Requirements
Includes:
Full upgrade of L‑56031 road using specific construction layers (base, binder, capping, etc.).
Minimum road width 4m, passing bays every 250m.
Removal and replacement of hedging at entrance to achieve 150m × 2.4m sightlines.
Sightlines required at temporary access road.
Temporary access road restricted to two‑axle vehicles when permanent access is completed.
Applicant must enter legally binding agreement for upgrades and have works certified by an engineer.
12. Archaeological Requirements
Archaeologist must be engaged before any sub‑surface works.
Test trenches must be excavated under licence.
Archaeology report must be submitted before development proceeds.
13. Tank Farm Safety Mitigation
Additional preventative measures and robust mitigation plan required to address risk of tank failure affecting soils, geology and hydrogeology.
14. Clarification of Permission Scope
Approval applies only to the bio‑energy facility and structures described in the application.
Any unapproved uses or areas require a separate grant of permission.
</t>
  </si>
  <si>
    <t>The development is located very close to a large residential area, and insufficient information was provided on odour‑abatement measures. This raised concerns that the facility would likely cause air pollution, harm residential amenity, and negatively affect the amenity of the adjoining Grand Canal. 
No designated backup storage facility was proposed for food materials in the event of backlog or processing malfunction, increasing the risk of odour, pollution, and amenity impacts.
The applicant did not adequately demonstrate that the development would avoid pollution of the surface‑water system, creating concerns about risks to public health</t>
  </si>
  <si>
    <t>ePlan - Online Planning Details</t>
  </si>
  <si>
    <t>The application sought permission for construction of an anaerobic digester facility and associated buildings, tanks, and site works at Cavanawear, Castlefin.
The proposed development replaced a previously permitted anaerobic digester on the same site.
The Acting Staff Officer recommended that permission be granted.
The Area Manager accepted the recommendation and decided to grant permission, subject to eight conditions.</t>
  </si>
  <si>
    <t>Compliance with Plans
Development must follow the lodged plans and revised details submitted on 2 May 2008.
Revised Access and Visibility Requirements
Existing laneway access not permitted.
Applicant must provide a revised road junction layout and visibility splays meeting required standards before starting development.
Pre‑Commencement Submissions on Environmental and Operational Controls
Details required for surface water disposal.
Proposals for wheel‑cleaning measures for HGVs.
Proposals for storage and disposal of processed effluent.
Details of interceptor traps for slurry-related drainage.
Details of odour control measures and air‑quality monitoring.
Annual Operational Reporting
Annual report required detailing waste sources, disposal locations, and volumes of waste and digester products stored on or near the site.
Noise Limits
Noise levels at the nearest residence must not exceed 5 dBA above ambient during operation; mitigation required if limits are exceeded.
Landscaping Requirements
Detailed landscaping scheme to be agreed before commencement and implemented in the first planting season, including semi‑mature native broadleaf trees.
Water Connection Requirement
Watermain connection must include a meter to the satisfaction of the Sanitary Services Department.
Development Contributions
Total contribution of €29,968 required (water/sewer: €14,984; roads/marine: €14,984).
Contributions to be index‑linked and paid before commencement unless phased payments are agreed.</t>
  </si>
  <si>
    <t>Summary of Reasons for Decision
The Board considered all matters required under the Planning and Development Acts 2000–2007, including all submissions and observations received.
The development was viewed as acceptable subject to modifications and mitigation measures set out in the Jennings O’Donovan report (dated 7 Feb 2009, received 6 Mar 2009), which were considered necessary in the interest of public health.
The proposed anaerobic digester was deemed acceptable as a replacement/modification of a previously approved facility on the same site.
Summary of Conditions Imposed
Mitigation Measures:
All modifications and mitigation measures in the Jennings O’Donovan report must be fully implemented.
Surface Water Management:
Uncontaminated roof and clean yard water must be separately collected and discharged to sealed systems, not to foul drains, slurry tanks, watercourses, or public roads.
Slurry Disposal:
Slurry must be disposed of by land‑spreading or other methods agreed in writing with the planning authority, in accordance with Good Agricultural Practice Regulations (including buffer zones and timing restrictions).
Effluent and Slurry Containment:
All effluent and slurry must be conveyed through properly constructed channels to storage tanks; no discharge to any stream, river, watercourse, or public road is permitted.
Landscaping Plan:
A landscaping scheme must be submitted and agreed prior to commencement, including:
– identification and protection of existing trees/hedgerows
– landscape implementation timetable.
Development Contribution:
A financial contribution must be paid to the planning authority under the Section 48 Development Contribution Scheme, prior to commencement or via agreed phased payments.</t>
  </si>
  <si>
    <t>9th September 2025 - We understand that works are progressing on-site.
24/09/2020; A decision to grant planning permission was issued by Cork County Council on 11/09/2020 to South Coast Logistics for extension of duration was submitted to Cork County Council on 22/07/2020 for this project. (Plan Ref 20/5549)
Permission was originally approved on this development in September 2015. Project includes the construction of a renewable bioenergy plant to generate up to 4MW of electricity from 90000 tonnes of non-hazardous biodegradable waste per annum utilising anaerobic digestion (AD) technology on a 2.01 hectares site. The proposed plant will comprise the following elements: (1) Demolition of the existing decommissioned waste water treatment plant &amp; associated ancillary buildings and the existing utility building located on the east side of the site (c.1425sqm footprint); (2) Main processing building (c.4500sqm floor area up to 14.5m high) incorporating feedstock reception and processing areas, digestate treatment areas.
Dewatering and storage areas, quarantine areas and the odour control system (c. 12m high, 773sqm floor area) and 25m high stack; (3) Service yard area including 2no. weighbridges, weighbridge office (c.435m high and 17sqm floor area, 2no. car parking spaces, bunded vehicle refuelling area (c.56sqm floor area) with diesel storage tank (2500 litres), workshop (c. 7m high and c. 70sqm floor area), &amp; 1no. wheel wash; (4) Tank farm (c.2900sqm footprint) encompassing 4no. digester tanks (up to 25.5m max. height, c. 5000 metres cubed), 4no. grit removal buffer tanks (up to 24m max. height, c. 630 metres cubed), 2no. Post-digestion buffer tanks (up to 24m max. height, c. 630 metres cubed) and 2no. pasteurisation tanks (up to 19m max. height, c. 217metres cubed), 2no. post pasteurisation &amp; sludge storage tanks (up to 24m max. height, c. 630 metres cubed), 1no. process water tank (up to 25.5m max. height, c. 1280 metres cubed), 1no. concentrate tank ((up to 10m max. height, c. 240 metres cubed) , 4no. chemical storage tanks (up to 5m max. height, c. 48.1 metres cubed), , total 20no. tanks in the tank farm, to include a stairwell tower (up to 25m max. height), gantry walkways, 3m high bund wall, 2no. bund access stairs, and 6no. tank emergency access ladders; (5) 2no. enclosed Combined Heat &amp; Power (CHP) 2MW engines (c. 3.6m high and c.66sqm floor area each), 28m high CHP stack, c.14m high gas storage dome (1800 metres cubed) with 4no. lightning rod electrodes (c.18m high), 8.2m high biogas flare stack, gas treatment equipment enclosed in a c.1.8m high container (c.31sqm floor area) containing a gas booster &amp; dryer and a c.2.5m high container (c.79sqm floor area) containing a boiler, 10m high boiler stack, 3no. bunded electrical transformers (c.5m high with 1m high bund wall and c.117sqm floor area), c.3.0m high substation (c.70sqm floor area). We understand this project is currently on hold.(Plan Ref 15/4926)</t>
  </si>
  <si>
    <t>Construction of a renewable bioenergy plant to generate up to 4MW of electricity from 90,000 tonnes of non-hazardous biodegradable waste per annum utilising anaerobic digestion (AD) technology on a 2.01 hectares site. The proposed plant will comprise the following elements: (1) Demolition of the existing decommissioned waste water treatment plant and associated ancillary buildings and the existing utility building located on the east side of the site (c.1425sqm footprint); (2) Main processing building (c.4500sqm floor area up to 14.5m high) incorporating feedstock reception and processing areas, digestate treatment areas, dewatering and storage areas, quarantine areas and the odour control system (c. 12m high, 773sqm floor area) and 25m high stack; (3) Service yard area including 2no. weighbridges, weighbridge office (c.435m high and 17sqm floor area), 2no. car parking spaces, bunded vehicle refuelling area (c.56sqm floor area) with diesel storage tank (2500 litres), workshop (c. 7m high and c. 70sqm floor area), and 1no. wheel wash; (4) Tank farm (c.2900sqm footprint) encompassing 4no. digester tanks (up to 25.5m max. height, c. 5000 metres cubed), 4no. grit removal buffer tanks (up to 24m max. height, c. 630 metres cubed), 2no. post-digestion buffer tanks (up to 24m max. height, c. 630 metres cubed) and 2no. pasteurisation tanks (up to 19m max. height, c. 217metres cubed), 2no. post pasteurisation and sludge storage tanks (up to 24m max. height, c. 630 metres cubed), 1no. process water tank (up to 25.5m max. height, c. 1280 metres cubed), 1no. concentrate tank (up to 10m max. height, c. 240 metres cubed) , 4no. chemical storage tanks (up to 5m max. height, c. 48.1 metres cubed), total 20no. tanks in the tank farm, to include a stairwell tower (up to 25m max. height), gantry walkways, 3m high bund wall, 2no. bund access stairs, and 6no. tank emergency access ladders; (5) 2no. enclosed Combined Heat and Power (CHP) 2MW engines (c. 3.6m high and c.66sqm floor area each), 28m high CHP stack, c.14m high gas storage dome (1800 metres cubed) with 4no. lightning rod electrodes (c.18m high), 8.2m high biogas flare stack, gas treatment equipment enclosed in a c.1.8m high container (c.31sqm floor area) containing a gas booster and dryer and a c.2.5m high container (c.79sqm floor area) containing a boiler, 10m high boiler stack, 3no. bunded electrical transformers (c.5m high with 1m high bund wall and c.117sqm floor area), c.3.0m high substation (c.70sqm floor</t>
  </si>
  <si>
    <t>The site is located within an established industrial area and zoned appropriately for such development.
The proposed bioenergy plant is considered to accord with proper planning and sustainable development of the area.
The project supports national and EU policy objectives for renewable energy, waste management, and carbon reduction.
Environmental assessments (EIS, NIS, noise, traffic, air, water, ecology, flood risk) concluded that—subject to mitigation—the development would not result in significant adverse impacts.
The project offers economic and employment benefits to the local area.
The design incorporates best‑practice measures for odour control, noise control, surface water management, and visual mitigation.</t>
  </si>
  <si>
    <t>General
Development must follow the submitted plans and particulars, except where altered by conditions.
A maximum of 90,000 tonnes per annum of non‑hazardous biodegradable waste only may be accepted.
All mitigation measures in the EIS must be fully implemented.
Construction &amp; Operational Restrictions
Construction hours: 08:00–19:00 Mon–Fri, 08:00–14:00 Sat, no work Sundays/Bank Holidays.
Deliveries and dispatches: 07:00–18:00 Mon–Sat only.
Noise, dust, mud, and water‑pollution controls must be implemented during construction and operation.
Site lighting must be directed downward and away from sensitive receptors.
Landscaping &amp; Visual Amenity
Site must be landscaped in accordance with the submitted scheme.
Failed planting must be replaced in the following planting season.
Traffic &amp; Access
Sightlines of 120m in both directions must be provided and maintained at both entrances.
Entrance kerb radii must be reduced to slow HGV movements before any other works begin.
A HGV routing plan must be agreed with the Planning Authority prohibiting HGVs from using Island Cross, Little Island.
Surface Water &amp; Drainage
Surface water must not flow onto the public road.
Existing roadside drainage must be preserved.
Surface water must pass through petrol interceptors and attenuation systems before discharge.
Confirmation from Irish Water is required demonstrating capacity to accept foul/process effluent.
Environmental Protection
A Construction &amp; Demolition Waste Management Plan must be submitted.
All construction waste must be recycled where possible; no on‑site burning permitted.
Measures must be taken to prevent pollution of watercourses, storm sewers, and public roads.
All diesel tanks and refuelling locations must be bunded.
Noise limits apply at site boundaries during construction (55 dBA daytime).
Financial Contributions
Contribution for public infrastructure.
Supplementary contribution for the Cobh/Midleton–Blarney Suburban Rail Project.
Special contribution for road network upgrades.
All contributions must be paid before development commences.
Special Engineering / Safety Requirements
Adequate firewater storage capacity must be demonstrated.
A final Construction &amp; Demolition Environmental Management Plan (CDEMP) must be prepared and implemented.
All loading/unloading must occur on site only.</t>
  </si>
  <si>
    <t>File unavailable</t>
  </si>
  <si>
    <t>replace 6 no. existing grower &amp; finisher houses with 1 no. grower house, 1 no. farrowing house, 1 no dry sow house, 4 no. fattening houses, dry store, covered loading bay, geomembrane lined manure storage basin, fibre store &amp; for permission for revision of Ref No. 06/51/1485 to increase size of anaerobic digester to 2500m3 from 1000m3, increase no. of feed tanks to 6, to process pig manure &amp; other organic material to produce renewable energy &amp; fertilizer &amp; assoc. site works. EIS has also been submitted.</t>
  </si>
  <si>
    <t>The development aligns with the County Development Plan 2004 and is considered proper planning and sustainable development for the area.
It modernises and upgrades an existing pig farm with new, more efficient structures and technology.
The project supports renewable energy generation through an expanded anaerobic digester, which provides environmental benefits.
The Environmental Impact Statement (EIS), as supplemented by further information, satisfactorily addressed issues relating to ecology, groundwater, emissions, traffic, landscaping, and nutrient management.
The farm operates under an EPA IPPC licence, ensuring robust environmental oversight.
No significant adverse impacts were identified on designated environmental sites once mitigation measures are applied.
Intensification of the activity is considered acceptable given the site’s isolated location and absence of nearby sensitive receptors.</t>
  </si>
  <si>
    <t xml:space="preserve">General / Compliance
Development must be carried out in accordance with all submitted drawings and documentation, except where modified by conditions.
Permission is valid for five years.
Construction &amp; Engineering
All works must comply with the latest Department of Agriculture, Fisheries &amp; Food specifications.
All construction must be supervised by qualified professionals, and compliance certificates must be submitted before operation.
Anaerobic Digester &amp; Lagoon
The geomembrane‑lined lagoon must be constructed by a specialist contractor approved by the Department of Agriculture.
Certificates confirming ground preparation and leak‑tightness must be submitted prior to use.
The leak‑detection inspection chamber must be checked daily, with written records kept on site.
Any detected leak must be reported immediately to the Council.
Traffic &amp; Access
Required lay‑bys must be constructed in accordance with the Area Engineer’s requirements before the development begins.
Environmental Protection
Landspreading of slurry/digestate is prohibited:
within 100 m of any dwelling (unless written consent is provided),
within 50 m of schools, public amenities, or group buildings.
All clean surface/roof water must pass through a monitoring chamber before entering drains or watercourses.
Only the approved waste/digestate may be landspread, and only in accordance with the approved Nutrient Management Plan (NMP).
Any changes or additions to the NMP must be approved before landspreading.
Visual &amp; Landscape
Roof and external elevations must be clad in dark green or grey to blend with the surrounding landscape.
Landscaping must be done with native or naturalised species following the approved landscaping plan.
Financial Condition
A development contribution of €213,210.36 must be paid to the Planning Authority prior to starting the development, subject to future adjustment under the Development Contributions Scheme.
Licensing
All EPA licensing requirements remain in force, and compliance with all monitoring and reporting obligations is mandatory.
</t>
  </si>
  <si>
    <t>The development (digester plant, ABP building, associated site works) was considered to accord with proper planning and sustainable development of the area, subject to compliance with conditions.
The project supports renewable energy generation, aligns with relevant county development policies, and provides an appropriate agricultural waste‑to‑energy use.
No significant environmental impacts were identified that could not be mitigated through conditions.
Flood risk was assessed, and with the required mitigation (invert level above 1:1000 flood), the development was considered acceptable.
Nutrient management, waste handling and environmental protection measures were considered manageable subject to conditions.</t>
  </si>
  <si>
    <t xml:space="preserve">1. Compliance with Submitted Plans
Development must follow plans and particulars submitted (including further information submissions), except where varied by conditions.
2. Permission Scope Clarified
Permission is only for the digester plant, ABP building, and associated site works.
Storage of wood chips on site is not permitted without a separate planning permission.
3. Flood Risk Mitigation
Invert level of the digester tank must be above the 1-in-1000‑year flood level.
Revised site layout drawings showing compliance must be submitted before commencing development.
4. Nutrient Management
Operations cannot begin until Nutrient Management Plans (including soil test results) are submitted and approved.
Plans must fully comply with the Good Agricultural Practice for Protection of Waters Regulations.
Annual records of all exported digestate must be submitted.
5. Waste Handling &amp; Storage
All activities involving waste must follow the Code of Good Agricultural Practice, with specific focus on preventing pollution of the Mulkear River (SAC).
6. Construction Management
Construction hours restricted to:
8:00–20:00 Monday–Friday
8:00–16:00 Saturday
No Sunday/public holiday work
No surface water may discharge off‑site.
Adequate onsite parking must be provided.
7. Road Cleanliness
Vehicle wheels/undercarriages must be cleaned before leaving the site.
Any dirt on public roads caused by site traffic must be cleaned immediately.
8. Farming Activity Requirements
All farming operations associated with the development must comply with:
Nitrates Regulations (Good Agricultural Practice) including any amendments.
9. Visual Amenity
Roof cladding/siding must be dark-coloured (e.g., dark green, grey, brown, red).
10. Surface Water
Surface water flowing from the public road into the site must continue to be accommodated onsite unless alternatives approved by the Planning Authority are implemented.
Full details of any proposed diversion or alternative arrangement must be submitted prior to commencement.
</t>
  </si>
  <si>
    <t xml:space="preserve">Last extension as per law. </t>
  </si>
  <si>
    <t>https://planning.agileapplications.ie/fingal/application-details/66850</t>
  </si>
  <si>
    <t>23rd August 2018: Works have commenced on this development consisting of 2 no. digester tanks, 2 no. validation tanks, 1 no. homogenising tank, 3 no. geo-membrane lined manure storage tanks, 1 no. fibre store, 1 no. feed tank, reception building, plant building, pasteurisation tanks, weighbridge and associated site works including an integrated constructed wetlands to produce renewable energy and fertilizer.
Works are expected to take in the region of 12 months to complete.</t>
  </si>
  <si>
    <t>The proposed anaerobic digestion facility is consistent with the site’s Heavy Industry (HI) zoning, which specifically allows high‑impact waste and energy‑related industrial uses.
The development aligns with local and regional waste management policy, including objectives to increase biological treatment capacity and divert biodegradable waste from landfill.
The proposal contributes positively to renewable energy generation and supports energy‑policy goals by supplying up to 3.8 MW of electricity to the grid.
The site is already an intensively industrial environment (quarry, power station, electrical infrastructure), making it suitable for an AD plant with associated traffic, noise, and structures.
The Environmental Impact Statement (EIS) and Natura Impact Statement (NIS) were assessed as adequate, with no significant adverse environmental effects predicted after mitigation.
The proposal was found acceptable in terms of visual impact, with surrounding industrial development absorbing most visibility.
Traffic impacts are minimal, with peak‑hour trips low and no significant impact on local junction capacity.
The development is unlikely to negatively affect nearby residential properties, given separation distances and proposed controls on odour, noise, and hours of delivery.
The project is considered consistent with proper planning and sustainable development of the area.</t>
  </si>
  <si>
    <t>General compliance
Development must be carried out fully in accordance with the plans and particulars submitted.
Maximum throughput capped at 90,000 tonnes per annum.
Environmental controls
All mitigation measures in the EIS must be implemented.
Facility may operate 24/7, but waste deliveries and outputs limited to 07:00–18:00 Monday–Saturday, and prohibited on Sundays and Bank Holidays.
Construction works limited to defined hours (Mon–Fri 08:00–18:00; Sat 09:00–13:00).
Odour control system must be installed and used as proposed.
Dust, noise, and lighting must meet specified limits and be monitored as required.
Bunds, storage tank protections, and pollution‑prevention infrastructure must comply with detailed design requirements.
Full waste documentation (origins, tonnage, composition) must be recorded annually.
Archaeology
A qualified archaeologist must monitor all groundworks and report findings to the authority.
Water, drainage, and wastewater
All stormwater and foul drainage must comply with Fingal’s technical standards.
No foul water may enter the surface‑water system; no surface water may enter the foul system.
Applicant must liaise with the Greater Dublin Drainage Project Team regarding the rising main design.
Detailed pollution‑prevention measures required during construction.
Landscape and screening
A landscape plan (including additional screen planting) must be agreed before commencement and completed before operation.
Traffic / roads
Measures must be taken to prevent debris on public roads during construction.
Licensing and regulatory compliance
Applicant must secure necessary determinations/licences from the Environmental Protection Agency for feedstock acceptance and site operations.
Trade effluent discharge licence must be obtained.
All hauliers must hold valid waste collection permits.
Financial contributions
Developer to pay €712,088 as required under the Development Contribution Scheme.
Establishment of a community gain fund, with an initial contribution of €0.10 per tonne of waste delivered, index‑linked, paid into a dedicated account.</t>
  </si>
  <si>
    <t>Consistent with development plan objectives and the established rural pattern of development.
Would not seriously injure the amenities of the area.
Would not be prejudicial to public health.
Therefore accords with the proper planning and sustainable development of the area.</t>
  </si>
  <si>
    <t>Carry out the development in accordance with the lodged plans and particulars (including Further Information and unsolicited FI).
Submit and agree details of all external finishes (materials/colours/textures); provide on‑site sample panels.
Landscape the site in accordance with the lodged landscaping proposals in the first planting season after completion.
Lodge a €4,000 bond to secure completion of landscaping.
Implement all mitigation measures and environmental practices set out in the EIS (including protections for nearby SAC/SPA).
Noise limits at noise‑sensitive locations: 55 dB LAeq (30 min) 08:00–18:00; 45 dB LAeq (15 min) at other times; apply +5 dB penalty for tonal/impulsive/irregular noise.
Provide bunding/impervious areas for oils/chemicals/drums: ≥110% of largest tank; for drums, ≥110% of the sum of the largest five; bund wall ≥300 mm high.
Submit and agree a Construction Management Plan (including water protection measures and construction phases) before works commence.
Apply CIRIA “Control of Water Pollution from Construction Sites” good practice for all construction activities.
Construct the Integrated Constructed Wetland (ICW) before constructing the anaerobic digester.
Recess the site entrance ≥4.5 m; splay side walls at 45°; entrance walls/piers ≤1 m above road level.
Set the recessed entrance area level with the public road edge and do not extend beyond the road edge.
Build entrance side walls/piers in local natural stone or sod‑and‑stone.
Gates to open inwards.
Provide sight distances of 120 m in both directions measured 4.5 m back from the road edge.
Keep vegetation/structures ≤1 m high within the sight triangles.
Agree front boundary treatment to ensure sightlines are maintained.
Preserve and maintain any existing road inlets/drains.
Install a concrete/UPVC pipe (≥225 mm internal diameter) under the entrance for road drainage.
Provide an adequate potable water supply for the development (developer’s responsibility where no public supply).
Collect all surface water on site and discharge to the ICW and designated watercourse per the approved details; include a hydrocarbon interceptor; implement monitoring; no surface water to the public road or adjoining properties.
Implement a leak‑detection monitoring programme; install monitoring points; provide bunding, freeboard and alarms on tanks; maintain an emergency response plan; certify storage lagoons to DAFM standards; carry out loading/unloading of liquid waste only in bunded locations.
Bund all over‑ground fuel tanks: capacity = max(110% of largest tank, 25% of total in bund); keep all valves within the bund; fit a locking drain valve and keep it locked except when discharging clean stormwater.
Prevent any material being carried onto the public road by site traffic.
Stop land drains ≥10 m upstream of the facility and divert around it to reconnect ≥10 m downstream.
During construction, prevent any polluting material or contaminated surface waters from entering watercourses or the public road.
Conduct all site operations to prevent odour or dust nuisance off‑site; no on‑site burning of waste.
Recycle construction wastes as far as possible; manage any exports at approved facilities; provide adequate on‑site storage for recyclables.
Do not interfere with, bridge, drain or culvert any watercourse or its banks/vegetation; no surface‑water abstraction for the development.
Pay a special development contribution of €37,500 (CPI‑updated to payment date) towards road‑widening between Ballinadroum Bridge and Timoleague petrol station; refund/interest provisions apply if works don’t proceed within stated timeframes.</t>
  </si>
  <si>
    <t>F12A/0119/E2</t>
  </si>
  <si>
    <t>New Anaerobic Digestion/Combined Heat &amp; Power facility consisting of a) Anaerobic Digestion/Combined Heat &amp; Power plant (1,400sq.m.) containing two 10m high tanks, b) 7m high covered silage clamps (1,500sq.m.), c) single storey office/laboratory unit (78sq.m.) and d) all associated site development works.</t>
  </si>
  <si>
    <t>Planning Portal</t>
  </si>
  <si>
    <t>Consistent with the RB zoning objective (rural‑related business with a demonstrated need for a rural location; processing produce sourced locally).
Sited within the existing Country Crest complex; agricultural‑style buildings of a scale and height that sit below the existing skyline — visual impact deemed acceptable.
All inputs to the AD/CHP facility sourced on‑site or as by‑products of existing processes, with no external waste import — minimises traffic and supports an integrated, on‑site waste‑to‑energy model (electricity export to grid; heat used on site).
Transportation Planning raised no objections; proposed parking provision considered acceptable.
Appropriate Assessment screening found no likely significant effects on Rogerstown Estuary (cSAC/SPA) given the drainage design (petrol interceptor, flow control, attenuation) and compliance with Nitrates Regulations.
Environmental Impact Assessment not required (sub‑threshold; no likely significant environmental effects identified).
Matters raised at Additional Information stage (process details, odour control/air monitoring, water services, digestate handling/landbank) were clarified to the Planning Authority’s satisfaction.
Overall, the proposal was considered acceptable in principle and consistent with the proper planning and sustainable development of the area.</t>
  </si>
  <si>
    <t>The development must be carried out fully in accordance with the lodged plans and the Additional Information received on 1 November 2012.
Water Services (must be strictly adhered to):
Foul sewer: No foul drainage to the surface‑water system; foul drainage to comply with the “Greater Dublin Regional Code of Practice for Drainage Works, Version 6.0 (FCC, April 2006)” or the EPA Code of Practice (Oct 2009), as applicable.
Surface water: No surface/rainwater to the foul system; surface‑water drainage to comply with the Greater Dublin Regional Code of Practice (FCC, April 2006).
Water supply: Before construction, agree metering arrangements with FCC Water Services; fit‑out to follow best current water‑conservation practice; water supply to comply with FCC “Guidelines for Drinking Water Supply” (Feb 2009, Rev. 1).
Environment/EPA authorisation: Before commencing, provide either (i) an EPA Article 27 determination (Waste Directive Regs 2011) for any feedstock, or (ii) an EPA declaration on the need for a waste licence/facility permit/certificate of registration under Article 11 (Waste Facility Permit &amp; Registration Regs 2007, as amended); comply with any EPA advice issued under Article 11 before operation or upon any change.
Digestate management: Dispose by land‑spreading (or as otherwise submitted on 1 Nov 2012) in accordance with the European Communities (Good Agricultural Practice for the Protection of Waters) Regulations 2006 (location, rate, timing, and buffer zones).
Feedstock limitation: Inputs must be sourced on‑site or as by‑products of existing processes; no inputs from external sources permitted.
Development contribution: Pay €3,518 to the Planning Authority under the Fingal Contribution Scheme; phasing and security for payment to be agreed in writing prior to commencement.</t>
  </si>
  <si>
    <t>https://planning.corkcoco.ie/ePlan/AppFileRefDetails/1383/0</t>
  </si>
  <si>
    <t>F12A/0119</t>
  </si>
  <si>
    <t>FW13A/0089</t>
  </si>
  <si>
    <t>Refuse ext. of duration of permission</t>
  </si>
  <si>
    <t>On the basis of the information submitted and by reason of the extent of works carried out onsite it is the opinion of the Planning Authority that substantial works were not carried out as required under Section 42 (1) (a) (i) (III) of the Planning and Development Act, 2000 as amended. Accordingly, the application does not comply with the criteria set out in Section 42 (1) (a) (i) (III) of the Planning and Development Act, 2000 as amended, and is hereby refused.
On the basis of the permitted period of extension granted under Reg Ref F12A/0119/E1 and the additional period sought as part of this current application this would result in a combined period for this second decision which would exceed 5 years. Accordingly, the application does not comply with the criteria set out in Section 42 (4) of the Planning and Development Act, 2000 as amended and is hereby refused.</t>
  </si>
  <si>
    <t>The proposed development relied predominantly on non‑agricultural waste streams sourced off‑site, which conflicted with Policy Objective ED 4‑3 of the Cork County Development Plan 2014–2020 encouraging commercial bioenergy plants only on suitable brownfield or industrial‑adjacent sites.
The Board was not satisfied that the information provided demonstrated the facility would avoid pollution of ground or surface waters.
Insufficient evidence was provided to show that the facility would prevent odour emissions, posing risks to environmental and residential amenity.
Due to potential odour, pollution, and amenity impacts, the Board concluded the development would be prejudicial to public health.
Overall, the proposal was considered contrary to proper planning and sustainable development of the area.</t>
  </si>
  <si>
    <t>Insufficient information submitted to allow a full assessment of the proposal.
Lack of clarity regarding:
Scale of the proposed facility relative to the reduced input volumes presented at appeal stage.
Source of input materials.
Final destination, volume and frequency of removal of both solid and liquid digestate.
Technical details of the biogas flare stack.
Risk assessment for spillages, leakages, accidents, and emergency scenarios.
Details of proposed grid connection.
Existing hydrology and hydrogeological environment.
In the absence of this information, the Board could not conclude that:
The development complied with proper planning and sustainable development.
The development would avoid significant adverse effects on the environment.
Therefore, the proposed development was deemed contrary to proper planning and sustainable development.</t>
  </si>
  <si>
    <t>The Board was not satisfied that the proposed anaerobic digestion development did not involve the processing of waste.
The scale and nature of materials proposed to be processed meant the development may require a Waste Licence.
Because the application documentation (including statutory notices) did not clearly cover an activity requiring a Waste Licence, the Board was legally precluded from granting permission.
The Board considered:
The planning application documents
The appeal submissions
The Inspector’s commentary regarding materials and Waste Licence thresholds
The EPA’s response to the Board following a section 131 notice (5 January 2021)
Responses from other parties to the EPA submission
and concluded it could not be certain the activity would not require a Waste Licence.
The Board did not accept the Inspector’s recommendation to grant permission</t>
  </si>
  <si>
    <t>Summary of Reasons for the Planning Decision
Supports national and regional renewable energy policy objectives, including the Climate Action Plan 2023.
Complies with the Mayo County Development Plan 2022–2028.
Nature, scale, extent and layout of the proposed development considered appropriate.
Site topography, existing hedging and screening reduce visual impact.
Pattern of development in the surrounding area considered compatible.
Not expected to seriously injure visual or residential amenity.
Not likely to have significant environmental effects or adverse ecological impacts.
Traffic and road safety impacts considered acceptable.
Archaeological impacts deemed acceptable with conditions.
Development does not increase flood risk on site or in the vicinity.
Appropriate Assessment (Stage 2) concluded no adverse effect on the integrity of relevant European Sites.
Summary of Conditions Imposed
General &amp; Environmental
Development must be carried out in accordance with submitted plans and further information (Oct 2021, Jan 2022).
All mitigation measures in the NIS, Environmental Report, and Ecological Impact Assessment must be fully implemented.
Operational Limits
Maximum 60,500 tonnes per annum of mixed silage and slurry feedstock allowed.
Feedstock deliveries and digestate transport restricted to:
07:00–20:00 Monday–Friday
08:00–18:00 Saturday
No movements outside these times unless agreed.
Water, Drainage &amp; Environment
Water supply and drainage/attenuation must comply with planning authority requirements.
Surface water may not discharge onto public roads or adjacent properties.
Wildlife &amp; Ecology
Full compliance with badger mitigation measures in the Ecological Impact Assessment.
No tree or hedgerow removal March–August (inclusive).
All retained trees and hedgerows must be protected in accordance with BS 5837.
Landscaping
A comprehensive landscaping plan (native species, implementation schedule, protection and replacement of plants for 5 years) must be agreed before construction.
Construction Requirements
Protection of all road surfaces, verges, culverts, and public lands; any damage must be reinstated.
Construction hours limited to:
08:00–19:00 Monday–Friday
08:00–14:00 Saturday
No works on Sundays or public holidays (exceptions only with written approval).
A Construction &amp; Environmental Management Plan must be agreed, including:
All mitigation and control measures from submitted reports.
Archaeological and cultural heritage constraints.
Site access and traffic management details.
Construction method statement for the gas pipeline.
Noise management and waste management.
Appointment of an Ecological Clerk of Works (with monitoring reports kept on file).
Archaeology
Developer must notify the planning authority 4 weeks before starting site operations.
A qualified archaeologist must monitor investigations and excavations.
Archaeological testing required where pipeline crosses the zone around enclosure MA030‑010.
Provision for recording/removal of archaeological material as required.
Financial Contribution
A development contribution must be paid under Section 48 of the Planning and Development Act 2000, before commencement or in agreed phases, with indexation applied.</t>
  </si>
  <si>
    <t>The Extension of Duration of this Planning Permission shall be up to and including 11/11/2023 and shall expire thereafter. All works shall be completed by that date to the satisfaction of the Planning Authority. REASON: In the interest of clarity.</t>
  </si>
  <si>
    <t>Applicant name</t>
  </si>
  <si>
    <t>Plant scale (tpa)</t>
  </si>
  <si>
    <t>Energy equivalent (GWh/year)</t>
  </si>
  <si>
    <t>Feedstocks (categorised)</t>
  </si>
  <si>
    <t>Traffic volumes (HGV/day, LGV/day)</t>
  </si>
  <si>
    <t>Teagasc</t>
  </si>
  <si>
    <t>Lyndon Douglas &amp; Peter Joseph Barry</t>
  </si>
  <si>
    <t>Slurry</t>
  </si>
  <si>
    <t>Bio Agrigas Ltd</t>
  </si>
  <si>
    <t>Slurry: pig slurry; slurry: dairy cow slurry; energy crops: maize silage, grass silage, fodder beet; agricultural residues/ABP: Category 2 belly grass; food waste: bakery waste</t>
  </si>
  <si>
    <t>Total daily two-way movements (worst case): 74; digestate removal: ~26 two-way HGV movements/day during 7 months; feedstock deliveries: ~2 HGV deliveries/day; peak hour (AM/PM): cars/LGV≈5, HGV≈7.</t>
  </si>
  <si>
    <t>Sandford Energy Ltd</t>
  </si>
  <si>
    <t>Energy crops: grass silage (5,000 tpa), maize (5,000 tpa), sugar beet (2,000 tpa); Agricultural residues/manure: cattle slurry (2,500 tpa); Food waste: prohibited</t>
  </si>
  <si>
    <t>HGV/day: 0; HGV-equivalent (agri tractor+trailer/tanker): ≈4; LGV/day (cars/vans for staff/visitors): ≈2</t>
  </si>
  <si>
    <t>Bernard Walsh</t>
  </si>
  <si>
    <t>Slurry; Energy crops (grass silage); Other organic material</t>
  </si>
  <si>
    <t>Paddy Coffey</t>
  </si>
  <si>
    <t>Food waste (brown bin, Category 3), green waste; Slurry (animal slurry); Energy crops (silage/maize/sugar beet).</t>
  </si>
  <si>
    <t>1–2 HGV/day inbound; 1–2 tractor/slurry tankers/day; 1–2 HGV/day outbound; overall c. 5–6 vehicle movements/day (applicant letter).</t>
  </si>
  <si>
    <t>Loadwise Logistics Ltd.</t>
  </si>
  <si>
    <t>Brewers grains (6,000 t/yr), breads (4,500 t/yr), vegetables (6,500 t/yr) — total ≈17,000 t/yr</t>
  </si>
  <si>
    <t>Nurendale Ltd</t>
  </si>
  <si>
    <t>SA/900875</t>
  </si>
  <si>
    <t>John &amp; Ronan Mooney</t>
  </si>
  <si>
    <t>Grass silage, cattle slurry</t>
  </si>
  <si>
    <t>Alan Hartford</t>
  </si>
  <si>
    <t>Brown bin waste, grass silage, cattle slurry</t>
  </si>
  <si>
    <t>Recycle Products Ltd</t>
  </si>
  <si>
    <t>Agricultural slurry (stated intent); Other organics incl. food waste/sewage sludge (raised in submissions); tpa as referenced by residents’ submission is contested)</t>
  </si>
  <si>
    <t>Not specified; visibility splays 70m required; new access required</t>
  </si>
  <si>
    <t>Glenmore Biogas Ltd</t>
  </si>
  <si>
    <t>Slurry; Agricultural residues; Energy crops (grass silage); Food waste; Industrial organics (food-processing).</t>
  </si>
  <si>
    <t>Typical: ~48–50 movements/day (≈46–48 HGV + ~2 LGV); Worst-case: up to 58 movements/day (≈54–56 HGV + ~2 LGV)</t>
  </si>
  <si>
    <t>Pat Coffey</t>
  </si>
  <si>
    <t>Food waste (brown bin); Green waste; Slurry; Grass silage</t>
  </si>
  <si>
    <t>HGV 2–5; LGV 4–8 (staff/ancillary)</t>
  </si>
  <si>
    <t>Michael Monagle</t>
  </si>
  <si>
    <t>Slurry: pig slurry; Industrial organics: dairy processing sludge, biofuel residue; Agricultural residues: belly grass; Food waste: food wastes; Sewage sludge: —; Energy crops: —; Other: —</t>
  </si>
  <si>
    <t>Melvin (also spelt Melvyn) Rothwell</t>
  </si>
  <si>
    <t>Cattle slurry</t>
  </si>
  <si>
    <t>Andrew Fay</t>
  </si>
  <si>
    <t>10,000 brown bin, 3,000 green</t>
  </si>
  <si>
    <t>~14 HGV/day (application statement in submissions); LGV not stated</t>
  </si>
  <si>
    <t>ALG Biogas Limited</t>
  </si>
  <si>
    <t>Agricultural residues: animal waste</t>
  </si>
  <si>
    <t>James McGrath</t>
  </si>
  <si>
    <t>Slurry (pig slurry); no co-substrates imported</t>
  </si>
  <si>
    <t>John Dillon</t>
  </si>
  <si>
    <t>Agricultural residues: cattle slurry, waste bedding, feed; Industrial organics: DAF dairy sludges (up to 5,000 tpa); ABP Cat 3 possible (former food/catering) if required.</t>
  </si>
  <si>
    <t>~0.71 HGV/day average (1 × 20 t trailer, 5 days/week). Other traffic occasional (visitors/officials).</t>
  </si>
  <si>
    <t>Stream BioEnergy Limited</t>
  </si>
  <si>
    <t>Food waste (household brown bin, commercial); Other: MSW 'organic fines' (biodegradable fraction)</t>
  </si>
  <si>
    <t>Timoleague Agri-Gen Ltd. (also shown as Agri-Gen Ltd.)</t>
  </si>
  <si>
    <t>Country Crest Ltd.</t>
  </si>
  <si>
    <t>Eamonn Phelan and John Phelan</t>
  </si>
  <si>
    <t>Slurry; Energy crops</t>
  </si>
  <si>
    <t>Glenmore Generation Ltd</t>
  </si>
  <si>
    <t>Agricultural residues (beef slurry, poultry litter); Food waste (catering, fruit/veg, fish waste); Industrial organics (fish processing by‑products)</t>
  </si>
  <si>
    <t>Ormonde Organics Limited</t>
  </si>
  <si>
    <t>Food waste; Sewage sludge; Septic tank sludges; Animal by-products (ABP)</t>
  </si>
  <si>
    <t>Mr Raymond Burke</t>
  </si>
  <si>
    <t>Bord na Móna Powergen Ltd</t>
  </si>
  <si>
    <t>Food waste (source-segregated biowaste); Industrial organics; Agricultural residues (slurries, litter, washings)</t>
  </si>
  <si>
    <t>Agricultural residues / energy crops: grass silage, maize silage, fodder beet; Slurry: pig, dairy; Food/industrial organics: bakery waste; ABP/other: Category 2 belly grass; Sewage sludge: none stated</t>
  </si>
  <si>
    <t>≈11 (weekday delivery hours) / ≈5 (Sat)</t>
  </si>
  <si>
    <t>Stream BioEnergy Limited (original application); South Coast Logistics Ltd (extension 20/05549)</t>
  </si>
  <si>
    <t>Food waste; Industrial organics; Agricultural residues</t>
  </si>
  <si>
    <t>Strategic Power Limited</t>
  </si>
  <si>
    <t>Energy crops: ryegrass silage 15,000 t; maize silage 5,500 t; fodder beet 5,500 t. Agricultural residues: manure 15,000 t; chicken litter 9,000 t. No municipal food waste or sewage sludge.</t>
  </si>
  <si>
    <t>28 (operational)</t>
  </si>
  <si>
    <t>Food waste; Sewage sludge; Industrial organics; Household/commercial biowaste; Other non-hazardous organics</t>
  </si>
  <si>
    <t>Robert Clarke</t>
  </si>
  <si>
    <t>Slurry (animal manure); Energy crops (maize, grass, triticale/wholecrop)</t>
  </si>
  <si>
    <t>Lisglennon AD Limited</t>
  </si>
  <si>
    <t>Up to 42,500 tpa grass silage; up to 18,000 tpa slurry</t>
  </si>
  <si>
    <t>Silage deliveries: up to 6 trailers/hour (08:00–21:00) ≈ 78 HGV arrivals/day for ~14 days x3 per year; Digestate removal: up to 32 tanker loads/day for ~3 weeks after cuts; Soil conditioner: 3–4 trailers/day, 5 days/week (~2.5/day averaged).</t>
  </si>
  <si>
    <t>Energy crops (grass silage, maize, beet); Slurry (cattle, pig); Agricultural residues (farmyard manure); Industrial organics (brewery grain)</t>
  </si>
  <si>
    <t>Sandford Energy Ltd.</t>
  </si>
  <si>
    <t>Energy crops (grass silage, maize silage, sugar beet); slurry (cattle slurry). No food waste.</t>
  </si>
  <si>
    <t>Moy Valley Biogas Ltd.</t>
  </si>
  <si>
    <t>Grass silage; cattle slurry; farmyard manure</t>
  </si>
  <si>
    <t>NaringTech Limited</t>
  </si>
  <si>
    <t>Food waste; Industrial organics (dairy by-products); Other – forestry cuttings (brash)</t>
  </si>
  <si>
    <t>Evergreen Agricultural Enterprises Ltd</t>
  </si>
  <si>
    <t>Industrial organics (spent grains, yeast, discarded beer); Energy crops (maize). No waste feedstocks</t>
  </si>
  <si>
    <t>College Proteins</t>
  </si>
  <si>
    <t>Industrial organics: glycerine; sludges; wastes from food/drinks manufacturing; Food waste: packaged/unpackaged; Agricultural residues: poultry litter; Energy crops: silage/maize/fodder beet; Slurry: farm slurries; Other: belly grass (abattoir).</t>
  </si>
  <si>
    <t>Glanbia Ireland DAC</t>
  </si>
  <si>
    <t>Industrial organics (onsite dairy wastewater only (assumes 1 t/m³; 4,500 m³/day × 365)</t>
  </si>
  <si>
    <t>Construction: ≤10 vehicle trips/day; Operations: no change (HGV movements not increased)</t>
  </si>
  <si>
    <t>Diageo Ireland</t>
  </si>
  <si>
    <t>Christopher Gibney and Local Power Ltd.</t>
  </si>
  <si>
    <t>agricultural residues; slurry; energy crops (grass/maize silage)</t>
  </si>
  <si>
    <t>~41 HGV movements/day (21 feedstock, 20 digestate); ~8 staff car movements/day</t>
  </si>
  <si>
    <t>Irish Distillers Limited</t>
  </si>
  <si>
    <t>Industrial organics – distillery by‑products (from on‑site operations)</t>
  </si>
  <si>
    <t>Northwest Energy Park Ltd.</t>
  </si>
  <si>
    <t>Energy crops (~70%); Slurry/manure (~30%)</t>
  </si>
  <si>
    <t>Moy Valley Biogas Ltd</t>
  </si>
  <si>
    <t>John Sheridan</t>
  </si>
  <si>
    <t>Martin Naughton</t>
  </si>
  <si>
    <t>Energy crops (grass silage ~22,000 t; hybrid winter rye ~9,000 t; sugar beet ~6,000 t); Slurry/manure (~8,000 t). Categories: energy crops; slurry.</t>
  </si>
  <si>
    <t>HGV: 16 loads/day (≈32 movements/day) – inbound 12, outbound 4; LGV: not specified</t>
  </si>
  <si>
    <t>Mr James Foran and Nephin Renewable Gas – Reatagh Limited</t>
  </si>
  <si>
    <t>Slurry: cattle (7,700 t), pig (26,200 t); Manure: cattle (1,400 t); Poultry litter (12,200 t); Industrial organics: food (3,100 t), drinks (7,700 t), dairy (7,000 t); Energy crops: grass silage (9,000 t), whole crop silage (14,700 t); Other: vegetable residues (1,000 t).</t>
  </si>
  <si>
    <t>HGV ≈ 21 /day (incl. CO₂); LGV (staff) ≈ 5 /day</t>
  </si>
  <si>
    <t>Nua Bioenergy Limited</t>
  </si>
  <si>
    <t>slurry; energy crops (whole crop/maize); industrial organics (food processing sludges); other (bellygrass)</t>
  </si>
  <si>
    <t>54 two-way (busiest months)</t>
  </si>
  <si>
    <t>Industrial organics (brewery process wastewater)</t>
  </si>
  <si>
    <t>Nephin Renewable Gas – Corracunna Limited</t>
  </si>
  <si>
    <t>Slurry (cattle, pig); Manure; Poultry litter; Industrial organics (food, drinks, dairy residues); Energy crops (grass &amp; whole-crop silage)</t>
  </si>
  <si>
    <t>Country Crest ULC</t>
  </si>
  <si>
    <t>agricultural residues; food waste; slurry; industrial organics</t>
  </si>
  <si>
    <t>44 PCU/day</t>
  </si>
  <si>
    <t>CycleØ IE Limited</t>
  </si>
  <si>
    <t>Agricultural residues (poultry litter), slurry (cattle &amp; pig), food/industrial organics (food, dairy, drinks residues), energy crops (grass &amp; whole crop silage); sewage sludge: not indicated; other: none stated</t>
  </si>
  <si>
    <t>26</t>
  </si>
  <si>
    <t>Seoirse McGrath &amp; Nephin Renewable Gas – Moneylane Ltd</t>
  </si>
  <si>
    <t>Agricultural manures, slurries, food processing residues, crop-based feedstocks</t>
  </si>
  <si>
    <t>Mr Paschal Carvill</t>
  </si>
  <si>
    <t>Slurry (agricultural residues); Grass silage (energy crops)</t>
  </si>
  <si>
    <t>Malcolm Rothwell</t>
  </si>
  <si>
    <t>Food waste (brown bin); Slurry; Energy crops (silage); Other (municipal grass cuttings)</t>
  </si>
  <si>
    <t>6 heavy vehicle movements/day (≈3 loads)</t>
  </si>
  <si>
    <t>Grass Silage (t)</t>
  </si>
  <si>
    <t>Cattle Slurry (t)</t>
  </si>
  <si>
    <t>Pig Slurry (t)</t>
  </si>
  <si>
    <t>Farmyard manure (t)</t>
  </si>
  <si>
    <t>Dairy sludge (t)</t>
  </si>
  <si>
    <t>Poultry/Chicken manure</t>
  </si>
  <si>
    <t>Distillers'/Brewers' Spent Grains (t)</t>
  </si>
  <si>
    <t>Bellygrass/meat byproducts (t)</t>
  </si>
  <si>
    <t>Other (t)</t>
  </si>
  <si>
    <t>Beet (t)</t>
  </si>
  <si>
    <t>Food/drinks waste (t)</t>
  </si>
  <si>
    <t>Future Pigs Lrd</t>
  </si>
  <si>
    <t xml:space="preserve">26th January 2023: Works are underway on the construction of a new anaerobic digestion/combined heat &amp; power facility consisting of a) anaerobic digestion/combined heat &amp; power plant (1,400sq.m.) containing two 10m high tanks, b) 7m high covered silage clamps (1,500sq.m.), c) single storey office/laboratory unit (78sq.m.) and d) all associated site development works.
Please see linked project for information on original planning application. </t>
  </si>
  <si>
    <t>26th May 2025 - Please note that an appeal has been lodged on 19th March 2025 and is still awaiting a decision.
For an anaerobic digestion (ad) facility to produce a renewable biomethane gas for direct injection into the national gas grid on a site of circa 7.28 hectares at the townland of collinstown, lusk, co dublin. the development comprises of ad tanks and processing equipment, feedstock storage facilities and equipment, silage storage clamps, digestate management and storage facilities. carbon dioxide from the production of this biomethane will be captured for reuse in the irish food industry. (An Bord Pleanála Ref: 322098)
the proposed supporting infrastructure to be developed includes inter alia, 1 no. 45m diameter combined primary and secondary digestion tank (8.5m high, 7947m³ &amp; 3981m³ respectively) &amp; attached pumping unit, 1 no reception tank (5m high, 250 m³) &amp; attached pumping unit, 1 no. 32m diameter power digest tank &amp; attached gas sphere (12m high, 4.825m³ &amp; 3130 m³ respectively) &amp; attached pumping unit, 1 no. digestate separator building (119.5 m2), 1 no. pasteurization unit &amp; hygenization buffer tank, 1 no. gas upgrading unit, 1 no. gas pre-treatment unit, 1 no. gas valve chamber, 1 no. gas flare (9m high), 1 no. gni gas injection unit (25.1 m2) with an underground gas pipeline to the gas grid connection adjacent the site to the west, 1 no. combined heat and power unit, 2 no. boiler containers, 1 no. oxygen compound, 1 no. heat distribution container, 1 no. switchboard container, 1 no. carbon dioxide liquefaction unit, 2 no. weighbridges &amp; integrated lever arms &amp; access control &amp; attached bio security units, 1 no. single-storey office and administration building (123 m2), 1 no. esb sub-station (66 m2), 1 no. enclosed feedstock reception building (1527 m2), 1 no. odour abatement machinery (with 14m high chimney), silage clamps (8m high), 1 no. machinery shed (309.4 m2), 1 no. services building (288.6 m2), 1 no. solid digestate storage building (484.1 m2), 2 no. covered digestate lagoons, attached pumping building (30 m2) and attached digestate loading-unloading areas, roof mounted solar arrays / photovoltaic panels, all associated car and bicycle parking, internal road layouts, earthen berms, site retaining walls, palisade fencing and boundary treatments, hard surface and bunded areas for housing supporting plant, processing and storage facilities and all associated site works. all accessed by the existing country crest internal road network which uses as public roadway access point to the l1155 man o war road.
The facility requires an industrial emissions licence from the epa and is accompanied by a natura impact statement (nis) and an environmental impact assessment report (eiar).</t>
  </si>
  <si>
    <t>Agricultural residues; Slurry (cattle, pig, poultry); Industrial organics (dairy processing residues); Energy crops (grass silage, whole crop silage); Food waste: no; Sewage sludge: no; Other: n/a</t>
  </si>
  <si>
    <t>Wholecrop Silage (t)2</t>
  </si>
  <si>
    <t>Wholecrop (t)</t>
  </si>
  <si>
    <t>Patrick, T., E. &amp; Padraig McMahon</t>
  </si>
  <si>
    <t>construct a farm based anaerobic digestor to process farm slurry &amp; other organic material to produce renewable energy &amp; fertiliser &amp; all associated site development works</t>
  </si>
  <si>
    <t>Rockbrook, Ballyroan, Co. Laois</t>
  </si>
  <si>
    <t>Agricultural residues: cattle slurry; Energy crops: maize, grass silage; Food waste: vegetable waste; Industrial organics: belly grass (ABP) &amp; milk; Sludge: —; Other: —</t>
  </si>
  <si>
    <t>Consistency with national, regional and local policy promoting renewable energy and biological treatment of biodegradable waste (National Strategy on Biodegradable Waste 2004; Midlands Waste Management Plan; Midland Regional Planning Guidelines; Laois County Development Plan 2006–2012, policies ENV12 and EE1).
The proposal supports agricultural-sector diversification and waste-to-energy objectives when subject to environmental protection and management conditions.</t>
  </si>
  <si>
    <t>Build as per lodged drawings (as amended): Development to be carried out in accordance with the plans and further information; facility limited to processing organic material only.
Regulatory approvals: Obtain a Waste Permit from the local authority before starting (unless the Environment Section confirms it’s not required).
Weighbridge &amp; records: Install a weighbridge in the agreed location; keep auditable records of all waste received/treated and make them available to the authority.
Road cleanliness: Provide a wheel‑washing facility; clean any public road soiled by site traffic without delay.
Deliveries &amp; handling: Deliver all feedstocks in fully enclosed, sealed containers; all delivery and treatment operations to occur within enclosed buildings; no queuing of laden vehicles on the public road.
Water protection (surface &amp; groundwater):
Only clean, uncontaminated water may enter surface waters; no process water discharges unless separately licensed.
Bund all oil/chemical/fuel storage to 110% capacity; collect and properly dispose of any bund drainage.
Air quality &amp; dust: Prevent dust during construction/operation (e.g., cover or dampen stockpiles).
Noise limits: Site noise not to exceed 55 dB LAeq(15 min) 08:00–18:00 Mon–Fri and 08:00–13:00 Sat (excl. bank holidays); 45 dB LAeq(15 min) at other times, measured at the site boundary.
Waste management on/off site:
Use authorised contractors for any off‑site recovery/disposal.
No outdoor storage of solid wastes; keep recyclable/hazardous wastes in appropriate contained areas; maintain movement/consignment records.
Decommissioning plan: Submit and agree a site decommissioning and plant removal plan before starting.
Advertising: No signage/advert structures (that would normally be exempt) without prior consent.
Traffic safety measures: Provide warning signage and any supplementary distance plates in accordance with the Traffic Signs Manual (2010); details to be agreed prior to commencement.
Development contributions: Pay the development contribution within 3 months of the grant—€57,780 total (€38,520 roads; €19,260 amenity), subject to scheme indexation/terms.
Environmental Management System (EMS): Submit and implement an EMS covering governance, objectives/targets, training, maintenance, communications, monitoring (water, noise, dust, air), access for inspections, sampling standards (CEN/ISO), instrument calibration, and on‑site contact details/signage.
Incidents &amp; emergency response: Maintain documented accident prevention and emergency procedures; define “incident,” investigate and mitigate; notify the authority, implement corrective actions, and keep records.
Annual Environmental Statement (AES): By 30 November each year, submit an AES for the previous calendar year covering emissions, complaints, objectives/targets, environmental plans (past &amp; current year), monitoring summaries (noise, vibration/over‑pressure, dust, surface water, groundwater, air), waste records (with EWC codes), incidents, staffing/public‑information arrangements, and works completed/planned.
On‑site documentation: Keep available on site: permissions, current EMS, latest AES, monitoring/calibration/maintenance records, correspondence, up‑to‑date drawings (incl. monitoring points and emission points), SOPs, and staff training records.
Site security: Erect a stock‑ and trespass‑proof perimeter fence and maintain a lockable gate.
Final design details for minor buildings: Before starting, submit elevations/floor plans for the reception and office/toilet areas and obtain approval for toilet effluent disposal arrangements.
Compliance with sectoral regulations: Comply with Animal By‑Products Regulation (EC) No. 1774/2002 and the European Communities (Good Agricultural Practice for Protection of Waters) Regulations (as amended).</t>
  </si>
  <si>
    <t>Mr. John Patrick McElligott</t>
  </si>
  <si>
    <t>Food waste; Agricultural residues &amp; slurry/manure; Industrial organics (food processing); Municipal organics; (No sewage sludge or energy crops indicated)</t>
  </si>
  <si>
    <t>5–6</t>
  </si>
  <si>
    <t>construct a farm based anaerobic digestor</t>
  </si>
  <si>
    <t>Address</t>
  </si>
  <si>
    <t xml:space="preserve">52.94431304736929, </t>
  </si>
  <si>
    <t>Granted extension</t>
  </si>
  <si>
    <t>Nurendale Ltd.</t>
  </si>
  <si>
    <t>CarbonAMS, Donal Hartford &amp; Brugha Duffy (Envirofarm Ltd)</t>
  </si>
  <si>
    <t>extension of our existing materials recovery facility and will comprise the construction of one building (12,183m2) ridge height 10.72, to house a waste anaerobic digestion and composting system and a technical services office, 2 no. above ground 6m high steel process wastewater storage tanks (154m2 and 78.5m2) and 2 no. above ground 6m high concrete process wastewater storage tanks (eqach 61.4m2) located in a 2.5m high bunded area, air treatment biofilter with 15m stack, an internal access road to existing materials recovery facility, paved yards, oil interceptor, surface warer percolation area and landscaping. the development is an activity that will require a waste licence from the environmental protection agency.</t>
  </si>
  <si>
    <t>https://www.eplanning.ie/MeathCC/AppFileRefDetails/SA900875/0</t>
  </si>
  <si>
    <t>Planning Portal - application details</t>
  </si>
  <si>
    <t>South Coast Logistics</t>
  </si>
  <si>
    <t>Having regard to the provisions of The County Development Plan 2008-2014. it is considered that,
subject to compliance with the conditions set out in the attached Schedule (Schedule Two), the
proposed development would not be contrary to the proper planning and sustainable development of
the area.</t>
  </si>
  <si>
    <t>It is considered that the proposed development accords with the policies and objectives of South Dublin County Council, as set out in the South Dublin County Council Development Plan 2010–2016 and subject to the condition(s) set out hereunder is thereby in accordance with the proper planning and sustainable development of the area.</t>
  </si>
  <si>
    <t>Having regard to provisions of the Wexford County Development Plan 2013-2019, the referral
responses received and all other material considerations, it is considered that subject to compliance
with the following conditions, the proposed development would not seriously injure the amenity of the
area and would therefore be in accordance with the proper planning and sustainable development of
the area.</t>
  </si>
  <si>
    <t>Having regard to the agricultural nature of the area, the siting of the proposed development within an existing
farmyard facility and distance from neighbouring properties, and to any submission received in relation to
the planning application, it is considered that, subject to compliance with conditions set out in the Second
Schedule, the proposed development would not be prejudicial to public health and would not seriously injure
the amenities of the area or of property in the vicinity. The proposed development would, therefore, be in
accordance with the proper planning and sustainable development of the area.</t>
  </si>
  <si>
    <t>It is considered that the development complies with the policies and objectives of the
Tipperary County Development Plan 2022-2028 and that the development does not have an
adverse impact upon the character of the area or the amenities of adjoining properties and
would, therefore, be in accordance with proper planning and sustainable
development of the area.</t>
  </si>
  <si>
    <t>Having regard to the natu re and location of the development , to the provisions of the
Internatio na l, Na t ional and Regional policy, the Kildare County Development Plan
2023 -2029 (RE P12, EC PS &amp; EC P1 and objectives RE 078 , IN 040 , EC 03 , EC 089
and RD 02), the EIAR and NIS assessment undertaken by the Pla nning Authority, the
Kildare County Council Planning Department - Viewing Purposes Only!
internal and external departments reports received and it is considered that, subject
to compliance with the conditions attached, the development would not seriously injure
the amenities of the area or of property in the vicinity, and would be in accordance with
the proper planning and sustainable development of the area.</t>
  </si>
  <si>
    <t>Having regard to the location of the site within industrially zoned lands, it is
considered that subject to compliance with the conditions set out in the Second
Schedule, the proposed development is not prejudicial to amenity and accords
with the proper planning and sustainable development of the area.</t>
  </si>
  <si>
    <t>Having regard to the policies and objectives of the Mayo County Development Plan 2022-2028 it is considered
that the proposed development would be in accordance with the proper planning and sustainable
development of the area.</t>
  </si>
  <si>
    <t>Y (Developer)</t>
  </si>
  <si>
    <t>Withdrawn</t>
  </si>
  <si>
    <t>No data</t>
  </si>
  <si>
    <t>Total Energy equivalent (GWh/year)</t>
  </si>
  <si>
    <t>Westmeath</t>
  </si>
  <si>
    <t>Kerry</t>
  </si>
  <si>
    <t>Kildare</t>
  </si>
  <si>
    <t>Offaly</t>
  </si>
  <si>
    <t>Donegal</t>
  </si>
  <si>
    <t>Cavan</t>
  </si>
  <si>
    <t>Laois</t>
  </si>
  <si>
    <t>Mayo</t>
  </si>
  <si>
    <t>Wicklow</t>
  </si>
  <si>
    <t>Average No. of Days to a Decision</t>
  </si>
  <si>
    <t>Proportion of Applications</t>
  </si>
  <si>
    <t>&gt; 200k</t>
  </si>
  <si>
    <t>0 - 25k</t>
  </si>
  <si>
    <t>100k - 200k</t>
  </si>
  <si>
    <t>25k - 50k</t>
  </si>
  <si>
    <t>50k - 100k</t>
  </si>
  <si>
    <t>Sum of Tonnage</t>
  </si>
  <si>
    <t>Total Development Contribution</t>
  </si>
  <si>
    <t>Appeal to ABC/ACP</t>
  </si>
  <si>
    <t>Reasons for refusal heatmap -&gt;</t>
  </si>
  <si>
    <t>Policy conflict / CDP</t>
  </si>
  <si>
    <t>Odour &amp; air / emissions</t>
  </si>
  <si>
    <t>Traffic &amp; roads</t>
  </si>
  <si>
    <t>Water / drainage / flood</t>
  </si>
  <si>
    <t>EIA / AA adequacy</t>
  </si>
  <si>
    <t>Feedstock &amp; nutrient mgmt</t>
  </si>
  <si>
    <t>Conditions for approval heatmap -&gt;</t>
  </si>
  <si>
    <t>Construction Management</t>
  </si>
  <si>
    <t>Water &amp; Drainage</t>
  </si>
  <si>
    <t>Safety &amp; Protection</t>
  </si>
  <si>
    <t>Traffic &amp; Access</t>
  </si>
  <si>
    <t>Compliance</t>
  </si>
  <si>
    <t>Design &amp; Appearance</t>
  </si>
  <si>
    <t>Landscaping</t>
  </si>
  <si>
    <t>Financial</t>
  </si>
  <si>
    <t>Archaeology</t>
  </si>
  <si>
    <t>Appeal detail heatmap -&gt;</t>
  </si>
  <si>
    <t>Policy conflict / CDP2</t>
  </si>
  <si>
    <t>EIA / AA</t>
  </si>
  <si>
    <t>Traffic &amp; roads3</t>
  </si>
  <si>
    <t>Odour &amp; air / emissions4</t>
  </si>
  <si>
    <t>Water / hydrology</t>
  </si>
  <si>
    <t>Feedstock &amp; nutrient mgmt5</t>
  </si>
  <si>
    <t>Amenity &amp; health</t>
  </si>
  <si>
    <t>Licensing (EPA/Waste/IE)</t>
  </si>
  <si>
    <t>Third Party</t>
  </si>
  <si>
    <t>Applicant</t>
  </si>
  <si>
    <t>P11/753</t>
  </si>
  <si>
    <t>Slurry (pig manure) — category: slurry / agricultural</t>
  </si>
  <si>
    <t>EXPAND EXISTING PIG FARM, EXTENSION TO FARROWING HOUSE, FATTENING HOUSE, NEW FARROWING HOUSE, NEW DRY SOW HOUSES, NEW WEANER HOUSE, FATTENING HOUSE, MANURE COLLECTION TANK, ADDITIONAL FEED BINS, DEMOLITION OF WEANER HOUSES 5 &amp; 6 AND 2 MANURE TANKS, BIOGAS PLANT, 2 GEOMEMBRANE LINED MANURE STORAGE BASINS, 1 FIBRE STORE, 3 FEED TANKS, RECEPTION BUILDING, BAYS, PLANT BUILDING, PASTURISATION TANKS, WEIGHBRIDGE, AND ASSOCIATED SITE WORKS TO PRODUCE RENEWBLE ENERGY AND FERTILIZER</t>
  </si>
  <si>
    <t>LEVALLY, BALLINROBE, CO. MAYO</t>
  </si>
  <si>
    <t>Considered consistent with the Mayo County Development Plan 2008–2014 and with proper planning and sustainable development.
Environmental protection requirements: obtain an IPPC licence from the EPA before commencement/increase in numbers; operate to Best Available Techniques (BAT) for intensive agriculture.
Scale control: pig unit limited to a maximum 850‑sow integrated unit.
Pollution and flood safeguards: bunding for tanks/drums; no discharge of slurry/effluent/contaminated water to roads or rights‑of‑way; drainage gullies to prevent flooding.
Monitoring and oversight during works: pre‑agreed plan for surface water, groundwater, dust and continuous noise monitoring; appointment of a qualified Environmental Officer; keep construction noise to a minimum.
Traffic safety measures: access to match approved drawings; improve sight visibility at the L‑56391/R331 junction; upgrade lay‑bys on the L‑56391.
Visual amenity: implement landscaping as submitted; restrict roof colours; keep the site clean and tidy.
Waste management: pre‑commencement waste/recycling management plan; construction waste off‑site only to licensed facilities.
Compliance with submitted EIS: development to be carried out in accordance with the plans, EIS and mitigation measures submitted.
Context noted by the authority: no third‑party objections recorded; environmental and roads issues were addressed adequately through further information/clarifications; landscaping conditioned where some buildings would be visible.
Policy support: aligns with agriculture and renewable energy/biogas policy objectives (including the Renewable Energy Strategy 2011–2020).
Development contributions payable under the Council’s scheme.</t>
  </si>
  <si>
    <t>P11/7530</t>
  </si>
  <si>
    <t>EXTENSION OF DURATION OF P11/753 TO EXPAND EXISTING PIG FARM, EXTENSION TO FARROWING HOUSE, FATTENING HOUSE, NEW FARROWING HOUSE, NEW DRY SOW HOUSES, NEW WEANER HOUSE, FATTENING HOUSE, MANURE COLLECTION TANK, ADDITIONAL FEED BINS, DEMOLITION OF WEANER HOUSES 5 &amp; 6 AND 2 MANURE TANKS, BIOGAS PLANT, 2 GEOMEMBRANE LINED MANURE STORAGE BASINS, 1 FIBRE STORE, 3 FEED TANKS, RECEPTION BUILDING, BAYS, PLANT BUILDING, PASTURISATION TANKS, WEIGHBRIDGE, AND ASSOCIATED SITE WORKS TO PRODUCE RENEWBLE ENERGY AND FERTILIZER</t>
  </si>
  <si>
    <t>Appropriate period extended (Section 42) for permission P11/753, with the expiry reset to 8 October 2022.</t>
  </si>
  <si>
    <t>Slurry: pig manure (23,000 t); Food waste: bread; fruit residuals; vegetable residuals; Industrial organics: dairy flotation sludge; paunch (bovine &amp; pigs); fish waste; fat trap waste; feed mill residuals; draff; Other: seaweed; Sewage sludge: none cited; Energy crops: not evidenced in provided feedstock table</t>
  </si>
  <si>
    <t>Refused extension</t>
  </si>
  <si>
    <t>~10 vehicle movements/day (composition not specified)</t>
  </si>
  <si>
    <t>The development aligns with the Kilkenny County Development Plan 2014–2020.
Relevant referral reports and third‑party submissions were considered.
The site adjoins an existing farm complex, which is an appropriate context.
The location is away from residential areas, reducing potential amenity impacts.
The design and siting are considered suitable.
Overall conclusion: The proposal constitutes proper planning and sustainable development subject to compliance with conditions.</t>
  </si>
  <si>
    <t>Compliance
Development must be completed in accordance with application plans (June 2018) and further information (November 2018), except where conditions require otherwise.
Development Contribution
A financial contribution (€45,494.50 at the time of decision, subject to indexation or updated schemes) must be paid before commencement.
Construction Waste Management
Waste generation must be minimised and litter controlled. All waste (including soil, subsoil, rubble) must be removed only by authorised contractors to authorised sites.
Bunding and Tank/Drum Storage
All tanks and drums must be impervious and bunded to 110% of the largest unit. Bund drainage must be safely collected and disposed of.
Waste Permit/Licence
A valid waste permit or licence must be in place before commencing any waste activity. Operations must comply with that licence.
Access and Surface Water
Access and sightlines must comply with previous planning ref. P.09/444. No surface water may discharge onto the public road.
Noise Limits
Noise at sensitive locations must not exceed:
55 dB(A) daytime (08:00–22:00)
45 dB(A) night (22:00–08:00)
No tonal or impulsive noise is permitted.
Surface Water Management
Clean water must be discharged to soakaways. No runoff (soiled or otherwise) may discharge onto public roads or neighbouring properties.
Protection of Roads from Debris
All necessary measures must be taken to prevent clay, rubble, or debris from being deposited on the public road during construction and operation.
Use Restriction
The facility may only be used as an agricultural anaerobic digestion plant as proposed. Any alternative waste processing use requires new planning permission.
Advertising
No signage or advertising structures may be erected without separate planning permission.
Construction Methodologies
All works must follow the methodologies outlined in the Construction Plan submitted with the application.
Finishes
All external galvanised surfaces must be properly painted/finished to Department of Agriculture standards and maintained accordingly.
ADDITIONAL NOTES
A Road Opening Licence is required for any works involving the public road or footpath.
The applicant must consult the Chief Fire Officer regarding fire safety requirements.
The site notice must be removed after the decision notification.
A Final Grant will issue only after the appeal period ends; works cannot commence until then.
Operational environmental and waste management matters will be governed by the required waste permit or licence.</t>
  </si>
  <si>
    <t>Additional ~3.23 loads/day; net increase ~0.08 loads/day (assumed HGV)</t>
  </si>
  <si>
    <t>Digestate tankers ≈2 HGV/day (14 per week÷7); agricultural tractor/trailer deliveries ≈3/day; occasional campaign: ~80 sugar-beet deliveries over 2 days/year.</t>
  </si>
  <si>
    <t>HGV: +15 laden movements per weekday (≈75/week). LGV: not stated. Daily average across 6 acceptance days ≈12.5 HGV/day.</t>
  </si>
  <si>
    <t>06/03/2025 - Following an appeal being lodged,  An Bord Pleanála has approved planning.
01/03/2023: A decision to grant planning permission was issued by Kilkenny County Council on 27/02/2023 for this project.
For development. the proposed development will consist of: construction of two anaerobic digesters, one equalization tank to include concrete base, earth embankment and associated works; construction of biogas storage dome with biogas flare, desulfurization unit; construction of membrane and control building with yard slab and link road; construction of ferric chloride storage tank; installation of a new pipeline with underground and overground sections for the purpose of conveying renewable biogas to the glanbia facility east of the n77 road; realignment of the existing internal road to facilitate vehicle movements; drainage works and all associated site works including landscaping. the dismantling and removal of an existing disused sludge mixing tank; dismantling and removal of an existing biotower. this facility holds an industrial emissions licence issued by the environmental protection agency. a natura impact statement (nis) will accompany this application.</t>
  </si>
  <si>
    <t>Slurry; Food processing residues (industrial organics); Energy crops (whole crop); Agricultural residues</t>
  </si>
  <si>
    <t>Roadstone</t>
  </si>
  <si>
    <t>Chicken litter (agricultural residues); Cattle slurry (slurry); Grass silage (energy crops); Maize silage (energy crops); Pot ale &amp; spent grain (industrial organics)</t>
  </si>
  <si>
    <t>1. Having regard to: • The nature of the proposed development • The classification of the proposed development as a Lower Tier Seveso site. • The limitations in the information contained in the revised Land Use Planning Risk Assessment. The Planning Authority is not satisfied that an adequate level of information has been provided on which to make an informed assessment on the risks of the development to the environment and its impact on surrounding land use. In the absence of such information the proposed development is therefore considered contrary to the proper planning and sustainable development of the area. 2. Having regard to: • The nature and extent of the proposal for which permission is sought. • the requirement to provide sightlines at the site entrance to the public roadway in accordance with the provisions of Section 6.1 and Tables 6.1 and 6.2 of Appendix 6, Volume 3 of the Tipperary County Development Plan 2022. • the extent of the application site boundary which does not include for the works required to achieve the required sight lines. The Planning Authority is not satisfied that the works proposed to achieve the required sightlines can be undertaken notwithstanding the details submitted. Having regard to the foregoing it is considered that the proposed development would endanger public safety by reason of traffic hazard or obstruction to road users. 3. On the basis of the information contained in the planning application and the Environmental Impact Assessment Report (EIAR) and noting specifically the content of the EIAR and further information reply with regard to alternative locations which contains limitations, the Planning Authority is not satisfied that the EIAR meets the requirements of Article 94 (1) (d) of the Planning and Development Regulations, 2001 (as amended). The proposed development is, therefore, considered contrary to the proper planning and sustainable development of the area.</t>
  </si>
  <si>
    <t>~600 vehicle movements/week reported in submissions ≈ ~86/day; vehicle type split not stated</t>
  </si>
  <si>
    <t>c.12 vehicle trips/day (mix of tractors/trailers; occasional HGV) — no split provided</t>
  </si>
  <si>
    <t>Pig slurry (slurry); Food processing dairy sludge (industrial organics); Bellygrass (agricultural residues/energy crops); Biofuel residue (industrial organics); Mill waste (food/industrial organics); Chicken litter (agricultural residues)</t>
  </si>
  <si>
    <t>Sum of Value</t>
  </si>
  <si>
    <t>Callouts</t>
  </si>
  <si>
    <t># of Applications</t>
  </si>
  <si>
    <t>Count of Reference</t>
  </si>
  <si>
    <t>Plans Granted (only)</t>
  </si>
  <si>
    <t>Commenced (only)</t>
  </si>
  <si>
    <t>Completed (only)</t>
  </si>
  <si>
    <t>Total Applications Granted</t>
  </si>
  <si>
    <t>Refused Applications</t>
  </si>
  <si>
    <t>Approval Rate</t>
  </si>
  <si>
    <t>Commenced Applications</t>
  </si>
  <si>
    <t>Completed Applications</t>
  </si>
  <si>
    <t>Implementation Rate</t>
  </si>
  <si>
    <t>Appealed Applications</t>
  </si>
  <si>
    <t>Applicant Appeal</t>
  </si>
  <si>
    <t>3rd Party Appeal</t>
  </si>
  <si>
    <t>No Appeal</t>
  </si>
  <si>
    <t>Third Party Appeal</t>
  </si>
  <si>
    <t>Sum of Plant scale (tpa)</t>
  </si>
  <si>
    <t>Sum of Energy equivalent (GWh/year)</t>
  </si>
  <si>
    <t>Sum of Total Development Contribution</t>
  </si>
  <si>
    <t>Total Plant Scale</t>
  </si>
  <si>
    <t>Total Energy Eq.</t>
  </si>
  <si>
    <t>Total Dev. Contribution</t>
  </si>
  <si>
    <t>[&gt;=1000000]0.0,," M"" (GWh/year)";[&gt;=1000]0,"k"" (GWh/year)";0" (GWh/year)"</t>
  </si>
  <si>
    <t>[&gt;=1000000]0.0,," M"" (tpa)";[&gt;=1000]0,"k"" (tpa)";0" (tpa)"</t>
  </si>
  <si>
    <t>Custom formatting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</si>
</sst>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4" formatCode="_-&quot;€&quot;* #,##0.00_-;\-&quot;€&quot;* #,##0.00_-;_-&quot;€&quot;* &quot;-&quot;??_-;_-@_-"/>
    <numFmt numFmtId="43" formatCode="_-* #,##0.00_-;\-* #,##0.00_-;_-* &quot;-&quot;??_-;_-@_-"/>
    <numFmt numFmtId="164" formatCode="_(* #,##0.00_);_(* \(#,##0.00\);_(* &quot;-&quot;??_);_(@_)"/>
    <numFmt numFmtId="165" formatCode="_-* #,##0.0_-;\-* #,##0.0_-;_-* &quot;-&quot;??_-;_-@_-"/>
    <numFmt numFmtId="166" formatCode="_-* #,##0_-;\-* #,##0_-;_-* &quot;-&quot;??_-;_-@_-"/>
    <numFmt numFmtId="167" formatCode="0.0"/>
    <numFmt numFmtId="168" formatCode="_(* #,##0_);_(* \(#,##0\);_(* &quot;-&quot;??_);_(@_)"/>
    <numFmt numFmtId="169" formatCode="[&gt;=1000000]&quot;€&quot;0.0,,&quot; M&quot;;[&gt;=1000]&quot;€&quot;0,&quot;k&quot;;&quot;€&quot;0"/>
    <numFmt numFmtId="170" formatCode="[&gt;=1000000]0.0,,&quot; M&quot;&quot; (GWh/year)&quot;;[&gt;=1000]0,&quot;k&quot;&quot; (GWh/year)&quot;;0&quot; (GWh/year)&quot;"/>
    <numFmt numFmtId="171" formatCode="[&gt;=1000000]0.0,,&quot; M&quot;&quot; (tpa)&quot;;[&gt;=1000]0,&quot;k&quot;&quot; (tpa)&quot;;0&quot; (tpa)&quot;"/>
  </numFmts>
  <fonts count="10" x14ac:knownFonts="1">
    <font>
      <sz val="11"/>
      <color theme="1"/>
      <name val="Aptos Narrow"/>
      <family val="2"/>
      <scheme val="minor"/>
    </font>
    <font>
      <sz val="11"/>
      <color theme="1"/>
      <name val="Aptos Narrow"/>
      <family val="2"/>
      <scheme val="minor"/>
    </font>
    <font>
      <sz val="11"/>
      <name val="Aptos Narrow"/>
      <family val="2"/>
      <scheme val="minor"/>
    </font>
    <font>
      <u/>
      <sz val="11"/>
      <color theme="10"/>
      <name val="Aptos Narrow"/>
      <family val="2"/>
      <scheme val="minor"/>
    </font>
    <font>
      <sz val="11"/>
      <color rgb="FFFF0000"/>
      <name val="Aptos Narrow"/>
      <family val="2"/>
      <scheme val="minor"/>
    </font>
    <font>
      <u/>
      <sz val="11"/>
      <color theme="10"/>
      <name val="Calibri"/>
      <family val="2"/>
    </font>
    <font>
      <sz val="11"/>
      <color theme="0"/>
      <name val="Aptos Narrow"/>
      <family val="2"/>
      <scheme val="minor"/>
    </font>
    <font>
      <b/>
      <sz val="11"/>
      <color theme="0"/>
      <name val="Aptos Narrow"/>
      <family val="2"/>
      <scheme val="minor"/>
    </font>
    <font>
      <sz val="11"/>
      <color theme="4" tint="-0.249977111117893"/>
      <name val="Aptos Narrow"/>
      <family val="2"/>
      <scheme val="minor"/>
    </font>
    <font>
      <b/>
      <sz val="11"/>
      <color theme="1"/>
      <name val="Aptos Narrow"/>
      <family val="2"/>
      <scheme val="minor"/>
    </font>
  </fonts>
  <fills count="10">
    <fill>
      <patternFill patternType="none"/>
    </fill>
    <fill>
      <patternFill patternType="gray125"/>
    </fill>
    <fill>
      <patternFill patternType="solid">
        <fgColor rgb="FFFFFF00"/>
        <bgColor indexed="64"/>
      </patternFill>
    </fill>
    <fill>
      <patternFill patternType="solid">
        <fgColor theme="9"/>
        <bgColor indexed="64"/>
      </patternFill>
    </fill>
    <fill>
      <patternFill patternType="solid">
        <fgColor rgb="FFC00000"/>
        <bgColor indexed="64"/>
      </patternFill>
    </fill>
    <fill>
      <patternFill patternType="solid">
        <fgColor theme="5"/>
        <bgColor indexed="64"/>
      </patternFill>
    </fill>
    <fill>
      <patternFill patternType="solid">
        <fgColor theme="6"/>
        <bgColor indexed="64"/>
      </patternFill>
    </fill>
    <fill>
      <patternFill patternType="solid">
        <fgColor rgb="FF00338D"/>
        <bgColor indexed="64"/>
      </patternFill>
    </fill>
    <fill>
      <patternFill patternType="solid">
        <fgColor rgb="FF00B050"/>
        <bgColor indexed="64"/>
      </patternFill>
    </fill>
    <fill>
      <patternFill patternType="solid">
        <fgColor theme="1"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theme="4"/>
      </top>
      <bottom style="thin">
        <color theme="4"/>
      </bottom>
      <diagonal/>
    </border>
    <border>
      <left style="thin">
        <color indexed="64"/>
      </left>
      <right/>
      <top/>
      <bottom/>
      <diagonal/>
    </border>
    <border>
      <left/>
      <right style="thin">
        <color indexed="64"/>
      </right>
      <top/>
      <bottom/>
      <diagonal/>
    </border>
  </borders>
  <cellStyleXfs count="8">
    <xf numFmtId="0" fontId="0" fillId="0" borderId="0"/>
    <xf numFmtId="0" fontId="1" fillId="0" borderId="0"/>
    <xf numFmtId="0" fontId="3" fillId="0" borderId="0" applyNumberFormat="0" applyFill="0" applyBorder="0" applyAlignment="0" applyProtection="0"/>
    <xf numFmtId="0" fontId="5" fillId="0" borderId="0" applyNumberFormat="0" applyFill="0" applyBorder="0" applyAlignment="0" applyProtection="0">
      <alignment vertical="top"/>
      <protection locked="0"/>
    </xf>
    <xf numFmtId="16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96">
    <xf numFmtId="0" fontId="0" fillId="0" borderId="0" xfId="0"/>
    <xf numFmtId="0" fontId="0" fillId="0" borderId="0" xfId="0" applyAlignment="1">
      <alignment horizontal="left"/>
    </xf>
    <xf numFmtId="0" fontId="0" fillId="2" borderId="0" xfId="0" applyFill="1"/>
    <xf numFmtId="0" fontId="3" fillId="0" borderId="0" xfId="2"/>
    <xf numFmtId="9" fontId="0" fillId="0" borderId="0" xfId="0" applyNumberFormat="1"/>
    <xf numFmtId="0" fontId="3" fillId="0" borderId="0" xfId="2" applyFill="1"/>
    <xf numFmtId="0" fontId="0" fillId="0" borderId="0" xfId="0" applyAlignment="1">
      <alignment horizontal="right"/>
    </xf>
    <xf numFmtId="0" fontId="0" fillId="0" borderId="0" xfId="0" applyAlignment="1">
      <alignment horizontal="left" wrapText="1"/>
    </xf>
    <xf numFmtId="166" fontId="8" fillId="0" borderId="0" xfId="4" applyNumberFormat="1" applyFont="1" applyFill="1" applyAlignment="1">
      <alignment horizontal="right"/>
    </xf>
    <xf numFmtId="0" fontId="8" fillId="0" borderId="0" xfId="0" applyFont="1" applyAlignment="1">
      <alignment horizontal="left"/>
    </xf>
    <xf numFmtId="165" fontId="8" fillId="0" borderId="0" xfId="4" applyNumberFormat="1" applyFont="1" applyFill="1" applyAlignment="1">
      <alignment horizontal="right"/>
    </xf>
    <xf numFmtId="0" fontId="8" fillId="0" borderId="0" xfId="0" applyFont="1" applyAlignment="1">
      <alignment horizontal="left" wrapText="1"/>
    </xf>
    <xf numFmtId="0" fontId="8" fillId="0" borderId="0" xfId="0" applyFont="1" applyAlignment="1">
      <alignment horizontal="left" vertical="top" wrapText="1"/>
    </xf>
    <xf numFmtId="0" fontId="2" fillId="0" borderId="0" xfId="0" applyFont="1" applyAlignment="1">
      <alignment horizontal="left"/>
    </xf>
    <xf numFmtId="14" fontId="8" fillId="0" borderId="0" xfId="0" applyNumberFormat="1" applyFont="1" applyAlignment="1">
      <alignment horizontal="left"/>
    </xf>
    <xf numFmtId="0" fontId="3" fillId="0" borderId="0" xfId="2" applyFill="1" applyAlignment="1">
      <alignment horizontal="left" wrapText="1"/>
    </xf>
    <xf numFmtId="0" fontId="0" fillId="0" borderId="0" xfId="2" applyFont="1" applyFill="1" applyAlignment="1">
      <alignment horizontal="left" vertical="top" wrapText="1"/>
    </xf>
    <xf numFmtId="0" fontId="8" fillId="0" borderId="0" xfId="0" applyFont="1" applyAlignment="1">
      <alignment horizontal="left" vertical="top"/>
    </xf>
    <xf numFmtId="3" fontId="8" fillId="0" borderId="0" xfId="0" applyNumberFormat="1" applyFont="1" applyAlignment="1">
      <alignment horizontal="left"/>
    </xf>
    <xf numFmtId="0" fontId="4" fillId="0" borderId="0" xfId="0" applyFont="1" applyAlignment="1">
      <alignment horizontal="left" vertical="top" wrapText="1"/>
    </xf>
    <xf numFmtId="166" fontId="2" fillId="0" borderId="0" xfId="4" applyNumberFormat="1" applyFont="1" applyFill="1" applyAlignment="1">
      <alignment horizontal="right"/>
    </xf>
    <xf numFmtId="0" fontId="4" fillId="0" borderId="0" xfId="0" applyFont="1" applyAlignment="1">
      <alignment horizontal="left"/>
    </xf>
    <xf numFmtId="0" fontId="2" fillId="0" borderId="0" xfId="0" applyFont="1" applyAlignment="1">
      <alignment horizontal="left" vertical="top" wrapText="1"/>
    </xf>
    <xf numFmtId="0" fontId="3" fillId="0" borderId="0" xfId="2" applyFill="1" applyAlignment="1">
      <alignment horizontal="left"/>
    </xf>
    <xf numFmtId="0" fontId="3" fillId="0" borderId="0" xfId="2" applyNumberFormat="1" applyFill="1" applyAlignment="1">
      <alignment horizontal="left" wrapText="1"/>
    </xf>
    <xf numFmtId="0" fontId="0" fillId="0" borderId="0" xfId="2" applyFont="1" applyFill="1" applyAlignment="1">
      <alignment horizontal="left" vertical="top"/>
    </xf>
    <xf numFmtId="0" fontId="8" fillId="0" borderId="0" xfId="1" applyFont="1" applyAlignment="1">
      <alignment horizontal="left" wrapText="1"/>
    </xf>
    <xf numFmtId="0" fontId="3" fillId="0" borderId="0" xfId="2" applyFill="1" applyBorder="1" applyAlignment="1">
      <alignment horizontal="left" wrapText="1"/>
    </xf>
    <xf numFmtId="0" fontId="0" fillId="0" borderId="0" xfId="2" applyFont="1" applyFill="1" applyBorder="1" applyAlignment="1">
      <alignment horizontal="left" vertical="top" wrapText="1"/>
    </xf>
    <xf numFmtId="0" fontId="3" fillId="0" borderId="0" xfId="2" applyNumberFormat="1" applyFill="1" applyBorder="1" applyAlignment="1">
      <alignment horizontal="left" wrapText="1"/>
    </xf>
    <xf numFmtId="166" fontId="8" fillId="0" borderId="0" xfId="4" applyNumberFormat="1" applyFont="1" applyFill="1" applyBorder="1" applyAlignment="1">
      <alignment horizontal="right"/>
    </xf>
    <xf numFmtId="165" fontId="8" fillId="0" borderId="0" xfId="4" applyNumberFormat="1" applyFont="1" applyFill="1" applyBorder="1" applyAlignment="1">
      <alignment horizontal="right"/>
    </xf>
    <xf numFmtId="0" fontId="3" fillId="0" borderId="0" xfId="2" applyFill="1" applyBorder="1" applyAlignment="1">
      <alignment horizontal="left"/>
    </xf>
    <xf numFmtId="0" fontId="7" fillId="0" borderId="3" xfId="0" applyFont="1" applyBorder="1"/>
    <xf numFmtId="0" fontId="7" fillId="3" borderId="3" xfId="0" applyFont="1" applyFill="1" applyBorder="1"/>
    <xf numFmtId="0" fontId="7" fillId="5" borderId="3" xfId="0" applyFont="1" applyFill="1" applyBorder="1"/>
    <xf numFmtId="0" fontId="7" fillId="0" borderId="3" xfId="0" applyFont="1" applyBorder="1" applyAlignment="1">
      <alignment wrapText="1"/>
    </xf>
    <xf numFmtId="0" fontId="7" fillId="6" borderId="3" xfId="0" applyFont="1" applyFill="1" applyBorder="1"/>
    <xf numFmtId="0" fontId="7" fillId="4" borderId="3" xfId="0" applyFont="1" applyFill="1" applyBorder="1"/>
    <xf numFmtId="0" fontId="7" fillId="5" borderId="3" xfId="0" applyFont="1" applyFill="1" applyBorder="1" applyAlignment="1">
      <alignment vertical="top" wrapText="1"/>
    </xf>
    <xf numFmtId="0" fontId="7" fillId="6" borderId="3" xfId="0" applyFont="1" applyFill="1" applyBorder="1" applyAlignment="1">
      <alignment vertical="top"/>
    </xf>
    <xf numFmtId="0" fontId="7" fillId="5" borderId="3" xfId="0" applyFont="1" applyFill="1" applyBorder="1" applyAlignment="1">
      <alignment vertical="top"/>
    </xf>
    <xf numFmtId="0" fontId="7" fillId="0" borderId="1" xfId="0" applyFont="1" applyBorder="1" applyAlignment="1">
      <alignment vertical="top"/>
    </xf>
    <xf numFmtId="0" fontId="6" fillId="0" borderId="0" xfId="0" applyFont="1"/>
    <xf numFmtId="167" fontId="0" fillId="0" borderId="0" xfId="0" applyNumberFormat="1"/>
    <xf numFmtId="168" fontId="0" fillId="0" borderId="0" xfId="0" applyNumberFormat="1"/>
    <xf numFmtId="0" fontId="0" fillId="7" borderId="0" xfId="0" applyFill="1"/>
    <xf numFmtId="0" fontId="7" fillId="0" borderId="3" xfId="0" applyFont="1" applyBorder="1" applyAlignment="1">
      <alignment horizontal="left"/>
    </xf>
    <xf numFmtId="0" fontId="7" fillId="3" borderId="3" xfId="0" applyFont="1" applyFill="1" applyBorder="1" applyAlignment="1">
      <alignment horizontal="right"/>
    </xf>
    <xf numFmtId="0" fontId="7" fillId="5" borderId="3" xfId="0" applyFont="1" applyFill="1" applyBorder="1" applyAlignment="1">
      <alignment horizontal="left" wrapText="1"/>
    </xf>
    <xf numFmtId="0" fontId="7" fillId="5" borderId="3" xfId="0" applyFont="1" applyFill="1" applyBorder="1" applyAlignment="1">
      <alignment horizontal="left"/>
    </xf>
    <xf numFmtId="0" fontId="7" fillId="0" borderId="3" xfId="0" applyFont="1" applyBorder="1" applyAlignment="1">
      <alignment horizontal="left" wrapText="1"/>
    </xf>
    <xf numFmtId="0" fontId="7" fillId="6" borderId="3" xfId="0" applyFont="1" applyFill="1" applyBorder="1" applyAlignment="1">
      <alignment horizontal="left"/>
    </xf>
    <xf numFmtId="0" fontId="7" fillId="4" borderId="3" xfId="0" applyFont="1" applyFill="1" applyBorder="1" applyAlignment="1">
      <alignment horizontal="left"/>
    </xf>
    <xf numFmtId="0" fontId="7" fillId="5" borderId="3" xfId="0" applyFont="1" applyFill="1" applyBorder="1" applyAlignment="1">
      <alignment horizontal="left" vertical="top" wrapText="1"/>
    </xf>
    <xf numFmtId="0" fontId="7" fillId="6" borderId="3" xfId="0" applyFont="1" applyFill="1" applyBorder="1" applyAlignment="1">
      <alignment horizontal="left" vertical="top"/>
    </xf>
    <xf numFmtId="0" fontId="7" fillId="5" borderId="3" xfId="0" applyFont="1" applyFill="1" applyBorder="1" applyAlignment="1">
      <alignment horizontal="left" vertical="top"/>
    </xf>
    <xf numFmtId="0" fontId="7" fillId="4" borderId="4" xfId="0" applyFont="1" applyFill="1" applyBorder="1" applyAlignment="1">
      <alignment horizontal="left" vertical="top"/>
    </xf>
    <xf numFmtId="0" fontId="7" fillId="4" borderId="0" xfId="0" applyFont="1" applyFill="1" applyAlignment="1">
      <alignment horizontal="left" vertical="top"/>
    </xf>
    <xf numFmtId="0" fontId="7" fillId="4" borderId="5" xfId="0" applyFont="1" applyFill="1" applyBorder="1" applyAlignment="1">
      <alignment horizontal="left" vertical="top"/>
    </xf>
    <xf numFmtId="0" fontId="7" fillId="8" borderId="4" xfId="0" applyFont="1" applyFill="1" applyBorder="1" applyAlignment="1">
      <alignment horizontal="left" vertical="top"/>
    </xf>
    <xf numFmtId="0" fontId="7" fillId="8" borderId="0" xfId="0" applyFont="1" applyFill="1" applyAlignment="1">
      <alignment horizontal="left" vertical="top"/>
    </xf>
    <xf numFmtId="0" fontId="7" fillId="8" borderId="5" xfId="0" applyFont="1" applyFill="1" applyBorder="1" applyAlignment="1">
      <alignment horizontal="left" vertical="top"/>
    </xf>
    <xf numFmtId="0" fontId="7" fillId="0" borderId="2" xfId="0" applyFont="1" applyBorder="1" applyAlignment="1">
      <alignment horizontal="left" vertical="top"/>
    </xf>
    <xf numFmtId="0" fontId="7" fillId="0" borderId="4" xfId="0" applyFont="1" applyBorder="1" applyAlignment="1">
      <alignment horizontal="left" vertical="top"/>
    </xf>
    <xf numFmtId="0" fontId="7" fillId="0" borderId="0" xfId="0" applyFont="1" applyAlignment="1">
      <alignment horizontal="left" vertical="top"/>
    </xf>
    <xf numFmtId="0" fontId="7" fillId="0" borderId="5" xfId="0" applyFont="1" applyBorder="1" applyAlignment="1">
      <alignment horizontal="left" vertical="top"/>
    </xf>
    <xf numFmtId="0" fontId="6" fillId="0" borderId="0" xfId="0" applyFont="1" applyAlignment="1">
      <alignment horizontal="left"/>
    </xf>
    <xf numFmtId="166" fontId="8" fillId="0" borderId="0" xfId="6" applyNumberFormat="1" applyFont="1" applyFill="1" applyAlignment="1">
      <alignment horizontal="right"/>
    </xf>
    <xf numFmtId="165" fontId="8" fillId="0" borderId="0" xfId="6" applyNumberFormat="1" applyFont="1" applyFill="1" applyAlignment="1">
      <alignment horizontal="right"/>
    </xf>
    <xf numFmtId="0" fontId="2" fillId="0" borderId="0" xfId="0" applyFont="1" applyAlignment="1">
      <alignment horizontal="left" wrapText="1"/>
    </xf>
    <xf numFmtId="44" fontId="8" fillId="0" borderId="0" xfId="5" applyFont="1" applyAlignment="1">
      <alignment horizontal="right"/>
    </xf>
    <xf numFmtId="0" fontId="8" fillId="9" borderId="0" xfId="0" applyFont="1" applyFill="1" applyAlignment="1">
      <alignment horizontal="left" vertical="top" wrapText="1"/>
    </xf>
    <xf numFmtId="0" fontId="8" fillId="9" borderId="0" xfId="0" applyFont="1" applyFill="1" applyAlignment="1">
      <alignment horizontal="left"/>
    </xf>
    <xf numFmtId="166" fontId="2" fillId="0" borderId="0" xfId="6" applyNumberFormat="1" applyFont="1" applyFill="1" applyAlignment="1">
      <alignment horizontal="right"/>
    </xf>
    <xf numFmtId="0" fontId="0" fillId="9" borderId="0" xfId="0" applyFill="1"/>
    <xf numFmtId="0" fontId="8" fillId="9" borderId="0" xfId="0" applyFont="1" applyFill="1" applyAlignment="1">
      <alignment horizontal="left" vertical="top"/>
    </xf>
    <xf numFmtId="166" fontId="8" fillId="0" borderId="0" xfId="6" applyNumberFormat="1" applyFont="1" applyFill="1" applyAlignment="1">
      <alignment horizontal="left"/>
    </xf>
    <xf numFmtId="0" fontId="2" fillId="0" borderId="0" xfId="0" applyFont="1"/>
    <xf numFmtId="0" fontId="3" fillId="0" borderId="0" xfId="2" applyAlignment="1">
      <alignment horizontal="left" wrapText="1"/>
    </xf>
    <xf numFmtId="166" fontId="8" fillId="0" borderId="0" xfId="6" applyNumberFormat="1" applyFont="1" applyFill="1" applyBorder="1" applyAlignment="1">
      <alignment horizontal="right"/>
    </xf>
    <xf numFmtId="165" fontId="8" fillId="0" borderId="0" xfId="6" applyNumberFormat="1" applyFont="1" applyFill="1" applyBorder="1" applyAlignment="1">
      <alignment horizontal="right"/>
    </xf>
    <xf numFmtId="0" fontId="9" fillId="0" borderId="1" xfId="0" applyFont="1" applyBorder="1"/>
    <xf numFmtId="9" fontId="9" fillId="0" borderId="1" xfId="7" applyFont="1" applyBorder="1"/>
    <xf numFmtId="169" fontId="9" fillId="0" borderId="1" xfId="0" applyNumberFormat="1" applyFont="1" applyBorder="1"/>
    <xf numFmtId="170" fontId="9" fillId="0" borderId="1" xfId="0" applyNumberFormat="1" applyFont="1" applyBorder="1"/>
    <xf numFmtId="171" fontId="9" fillId="0" borderId="1" xfId="0" applyNumberFormat="1" applyFont="1" applyBorder="1"/>
    <xf numFmtId="0" fontId="0" fillId="0" borderId="0" xfId="0" pivotButton="1" applyProtection="1">
      <protection locked="0"/>
    </xf>
    <xf numFmtId="0" fontId="0" fillId="0" borderId="0" xfId="0" applyProtection="1">
      <protection locked="0"/>
    </xf>
    <xf numFmtId="0" fontId="0" fillId="0" borderId="0" xfId="0" applyAlignment="1" applyProtection="1">
      <alignment horizontal="left"/>
      <protection locked="0"/>
    </xf>
    <xf numFmtId="10" fontId="0" fillId="0" borderId="0" xfId="0" applyNumberFormat="1" applyProtection="1">
      <protection locked="0"/>
    </xf>
    <xf numFmtId="0" fontId="0" fillId="0" borderId="0" xfId="0" applyAlignment="1" applyProtection="1">
      <alignment horizontal="left" indent="1"/>
      <protection locked="0"/>
    </xf>
    <xf numFmtId="9" fontId="0" fillId="0" borderId="0" xfId="0" applyNumberFormat="1" applyProtection="1">
      <protection locked="0"/>
    </xf>
    <xf numFmtId="167" fontId="0" fillId="0" borderId="0" xfId="0" applyNumberFormat="1" applyProtection="1">
      <protection locked="0"/>
    </xf>
    <xf numFmtId="1" fontId="0" fillId="0" borderId="0" xfId="0" applyNumberFormat="1" applyProtection="1">
      <protection locked="0"/>
    </xf>
    <xf numFmtId="168" fontId="0" fillId="0" borderId="0" xfId="0" applyNumberFormat="1" applyProtection="1">
      <protection locked="0"/>
    </xf>
  </cellXfs>
  <cellStyles count="8">
    <cellStyle name="Comma" xfId="4" builtinId="3"/>
    <cellStyle name="Comma 2" xfId="6" xr:uid="{7DF20ECF-23AC-42B2-B900-0903A80A6ECF}"/>
    <cellStyle name="Currency" xfId="5" builtinId="4"/>
    <cellStyle name="Hyperlink" xfId="2" builtinId="8"/>
    <cellStyle name="Hyperlink 2" xfId="3" xr:uid="{F95B93C3-FAC8-456B-8885-3B05F9A416BE}"/>
    <cellStyle name="Normal" xfId="0" builtinId="0"/>
    <cellStyle name="Normal 2" xfId="1" xr:uid="{C9DB8FF4-5156-4E8E-8D44-6CB4A57BE3BA}"/>
    <cellStyle name="Percent" xfId="7" builtinId="5"/>
  </cellStyles>
  <dxfs count="236">
    <dxf>
      <font>
        <color rgb="FF9C0006"/>
      </font>
      <fill>
        <patternFill>
          <bgColor rgb="FFFFC7CE"/>
        </patternFill>
      </fill>
    </dxf>
    <dxf>
      <font>
        <color rgb="FF9C0006"/>
      </font>
      <fill>
        <patternFill>
          <bgColor rgb="FFFFC7CE"/>
        </patternFill>
      </fill>
    </dxf>
    <dxf>
      <fill>
        <patternFill>
          <bgColor theme="9" tint="0.39994506668294322"/>
        </patternFill>
      </fill>
    </dxf>
    <dxf>
      <fill>
        <patternFill>
          <bgColor theme="9" tint="0.39994506668294322"/>
        </patternFill>
      </fill>
    </dxf>
    <dxf>
      <font>
        <color rgb="FF9C0006"/>
      </font>
      <fill>
        <patternFill>
          <bgColor rgb="FFFFC7CE"/>
        </patternFill>
      </fill>
    </dxf>
    <dxf>
      <font>
        <color rgb="FF9C0006"/>
      </font>
      <fill>
        <patternFill>
          <bgColor rgb="FFFFC7CE"/>
        </patternFill>
      </fill>
    </dxf>
    <dxf>
      <fill>
        <patternFill>
          <bgColor theme="9" tint="0.39994506668294322"/>
        </patternFill>
      </fill>
    </dxf>
    <dxf>
      <font>
        <color rgb="FF9C0006"/>
      </font>
      <fill>
        <patternFill>
          <bgColor rgb="FFFFC7CE"/>
        </patternFill>
      </fill>
    </dxf>
    <dxf>
      <font>
        <color rgb="FF9C0006"/>
      </font>
      <fill>
        <patternFill>
          <bgColor rgb="FFFFC7CE"/>
        </patternFill>
      </fill>
    </dxf>
    <dxf>
      <protection locked="0"/>
    </dxf>
    <dxf>
      <numFmt numFmtId="13" formatCode="0%"/>
    </dxf>
    <dxf>
      <protection locked="0"/>
    </dxf>
    <dxf>
      <numFmt numFmtId="0" formatCode="General"/>
    </dxf>
    <dxf>
      <protection locked="0"/>
    </dxf>
    <dxf>
      <numFmt numFmtId="13" formatCode="0%"/>
    </dxf>
    <dxf>
      <numFmt numFmtId="14" formatCode="0.00%"/>
    </dxf>
    <dxf>
      <protection locked="0"/>
    </dxf>
    <dxf>
      <numFmt numFmtId="167" formatCode="0.0"/>
    </dxf>
    <dxf>
      <numFmt numFmtId="167" formatCode="0.0"/>
    </dxf>
    <dxf>
      <numFmt numFmtId="0" formatCode="General"/>
    </dxf>
    <dxf>
      <numFmt numFmtId="13" formatCode="0%"/>
    </dxf>
    <dxf>
      <protection locked="0"/>
    </dxf>
    <dxf>
      <numFmt numFmtId="0" formatCode="General"/>
    </dxf>
    <dxf>
      <protection locked="0"/>
    </dxf>
    <dxf>
      <numFmt numFmtId="168" formatCode="_(* #,##0_);_(* \(#,##0\);_(* &quot;-&quot;??_);_(@_)"/>
    </dxf>
    <dxf>
      <numFmt numFmtId="168" formatCode="_(* #,##0_);_(* \(#,##0\);_(* &quot;-&quot;??_);_(@_)"/>
    </dxf>
    <dxf>
      <numFmt numFmtId="168" formatCode="_(* #,##0_);_(* \(#,##0\);_(* &quot;-&quot;??_);_(@_)"/>
    </dxf>
    <dxf>
      <numFmt numFmtId="168" formatCode="_(* #,##0_);_(* \(#,##0\);_(* &quot;-&quot;??_);_(@_)"/>
    </dxf>
    <dxf>
      <numFmt numFmtId="168" formatCode="_(* #,##0_);_(* \(#,##0\);_(* &quot;-&quot;??_);_(@_)"/>
    </dxf>
    <dxf>
      <numFmt numFmtId="168" formatCode="_(* #,##0_);_(* \(#,##0\);_(* &quot;-&quot;??_);_(@_)"/>
    </dxf>
    <dxf>
      <numFmt numFmtId="168" formatCode="_(* #,##0_);_(* \(#,##0\);_(* &quot;-&quot;??_);_(@_)"/>
    </dxf>
    <dxf>
      <numFmt numFmtId="168" formatCode="_(* #,##0_);_(* \(#,##0\);_(* &quot;-&quot;??_);_(@_)"/>
    </dxf>
    <dxf>
      <numFmt numFmtId="0" formatCode="General"/>
    </dxf>
    <dxf>
      <protection locked="0"/>
    </dxf>
    <dxf>
      <numFmt numFmtId="13" formatCode="0%"/>
    </dxf>
    <dxf>
      <numFmt numFmtId="14" formatCode="0.00%"/>
    </dxf>
    <dxf>
      <protection locked="0"/>
    </dxf>
    <dxf>
      <numFmt numFmtId="0" formatCode="General"/>
    </dxf>
    <dxf>
      <protection locked="0"/>
    </dxf>
    <dxf>
      <numFmt numFmtId="13" formatCode="0%"/>
    </dxf>
    <dxf>
      <protection locked="0"/>
    </dxf>
    <dxf>
      <numFmt numFmtId="0" formatCode="General"/>
    </dxf>
    <dxf>
      <protection locked="0"/>
    </dxf>
    <dxf>
      <numFmt numFmtId="0" formatCode="General"/>
    </dxf>
    <dxf>
      <protection locked="0"/>
    </dxf>
    <dxf>
      <numFmt numFmtId="0" formatCode="General"/>
    </dxf>
    <dxf>
      <protection locked="0"/>
    </dxf>
    <dxf>
      <numFmt numFmtId="13" formatCode="0%"/>
    </dxf>
    <dxf>
      <numFmt numFmtId="0" formatCode="General"/>
    </dxf>
    <dxf>
      <numFmt numFmtId="14" formatCode="0.00%"/>
    </dxf>
    <dxf>
      <numFmt numFmtId="13" formatCode="0%"/>
    </dxf>
    <dxf>
      <protection locked="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67" formatCode="0.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67" formatCode="0.0"/>
    </dxf>
    <dxf>
      <numFmt numFmtId="13" formatCode="0%"/>
    </dxf>
    <dxf>
      <numFmt numFmtId="14" formatCode="0.00%"/>
    </dxf>
    <dxf>
      <protection locked="0"/>
    </dxf>
    <dxf>
      <numFmt numFmtId="13" formatCode="0%"/>
    </dxf>
    <dxf>
      <numFmt numFmtId="0" formatCode="General"/>
    </dxf>
    <dxf>
      <numFmt numFmtId="14" formatCode="0.00%"/>
    </dxf>
    <dxf>
      <numFmt numFmtId="13" formatCode="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alignment horizontal="left" vertical="top"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numFmt numFmtId="34" formatCode="_-&quot;€&quot;* #,##0.00_-;\-&quot;€&quot;* #,##0.00_-;_-&quot;€&quot;* &quot;-&quot;??_-;_-@_-"/>
      <alignment horizontal="righ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numFmt numFmtId="19" formatCode="dd/mm/yyyy"/>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numFmt numFmtId="19" formatCode="dd/mm/yyyy"/>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numFmt numFmtId="19" formatCode="dd/mm/yyyy"/>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Aptos Narrow"/>
        <family val="2"/>
        <scheme val="minor"/>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theme="4" tint="-0.249977111117893"/>
        <name val="Aptos Narrow"/>
        <family val="2"/>
        <scheme val="minor"/>
      </font>
      <numFmt numFmtId="165" formatCode="_-* #,##0.0_-;\-* #,##0.0_-;_-* &quot;-&quot;??_-;_-@_-"/>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border outline="0">
        <bottom style="thin">
          <color theme="4"/>
        </bottom>
      </border>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i val="0"/>
        <strike val="0"/>
        <condense val="0"/>
        <extend val="0"/>
        <outline val="0"/>
        <shadow val="0"/>
        <u val="none"/>
        <vertAlign val="baseline"/>
        <sz val="11"/>
        <color theme="0"/>
        <name val="Aptos Narrow"/>
        <family val="2"/>
        <scheme val="minor"/>
      </font>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numFmt numFmtId="172" formatCode="m/d/yyyy"/>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numFmt numFmtId="172" formatCode="m/d/yyyy"/>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numFmt numFmtId="172" formatCode="m/d/yyyy"/>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numFmt numFmtId="165" formatCode="_-* #,##0.0_-;\-* #,##0.0_-;_-* &quot;-&quot;??_-;_-@_-"/>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border outline="0">
        <bottom style="thin">
          <color theme="4"/>
        </bottom>
      </border>
    </dxf>
    <dxf>
      <font>
        <b val="0"/>
        <i val="0"/>
        <strike val="0"/>
        <condense val="0"/>
        <extend val="0"/>
        <outline val="0"/>
        <shadow val="0"/>
        <u val="none"/>
        <vertAlign val="baseline"/>
        <sz val="11"/>
        <color theme="4" tint="-0.249977111117893"/>
        <name val="Aptos Narrow"/>
        <family val="2"/>
        <scheme val="minor"/>
      </font>
      <fill>
        <patternFill patternType="none">
          <fgColor indexed="64"/>
          <bgColor auto="1"/>
        </patternFill>
      </fill>
      <alignment horizontal="left" vertical="bottom" textRotation="0" wrapText="0" indent="0" justifyLastLine="0" shrinkToFit="0" readingOrder="0"/>
    </dxf>
    <dxf>
      <font>
        <b/>
        <i val="0"/>
        <strike val="0"/>
        <condense val="0"/>
        <extend val="0"/>
        <outline val="0"/>
        <shadow val="0"/>
        <u val="none"/>
        <vertAlign val="baseline"/>
        <sz val="11"/>
        <color theme="0"/>
        <name val="Aptos Narrow"/>
        <family val="2"/>
        <scheme val="minor"/>
      </font>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bottom/>
      </border>
    </dxf>
    <dxf>
      <font>
        <sz val="18"/>
        <color theme="1"/>
        <name val="KPMG Bold"/>
        <family val="2"/>
        <scheme val="none"/>
      </font>
    </dxf>
    <dxf>
      <fill>
        <patternFill patternType="solid">
          <fgColor theme="0"/>
          <bgColor theme="0"/>
        </patternFill>
      </fill>
      <border diagonalUp="0" diagonalDown="0">
        <left/>
        <right/>
        <top/>
        <bottom/>
        <vertical/>
        <horizontal/>
      </border>
    </dxf>
    <dxf>
      <font>
        <sz val="18"/>
        <color theme="1"/>
        <name val="KPMG Bold"/>
        <family val="2"/>
        <scheme val="none"/>
      </font>
    </dxf>
  </dxfs>
  <tableStyles count="2" defaultTableStyle="TableStyleMedium2" defaultPivotStyle="PivotStyleLight16">
    <tableStyle name="Slicer Style 2" pivot="0" table="0" count="9" xr9:uid="{69C5DB6C-A27B-4510-8FBB-75012A8BEFE5}">
      <tableStyleElement type="headerRow" dxfId="235"/>
    </tableStyle>
    <tableStyle name="Timeline Style 1" pivot="0" table="0" count="9" xr9:uid="{9CEFDEF2-3A0F-4142-903C-7BEE7F4889C7}">
      <tableStyleElement type="wholeTable" dxfId="234"/>
      <tableStyleElement type="headerRow" dxfId="23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338D"/>
      <rgbColor rgb="0000B8F5"/>
      <rgbColor rgb="001E49E2"/>
      <rgbColor rgb="0076D2FF"/>
      <rgbColor rgb="007213EA"/>
      <rgbColor rgb="00B497FF"/>
      <rgbColor rgb="00098E7E"/>
      <rgbColor rgb="0000C0AE"/>
      <rgbColor rgb="0000338D"/>
      <rgbColor rgb="0000B8F5"/>
      <rgbColor rgb="001E49E2"/>
      <rgbColor rgb="0076D2FF"/>
      <rgbColor rgb="007213EA"/>
      <rgbColor rgb="00B497FF"/>
      <rgbColor rgb="00098E7E"/>
      <rgbColor rgb="0000C0AE"/>
      <rgbColor rgb="00AB0D82"/>
      <rgbColor rgb="00FD349C"/>
      <rgbColor rgb="00FFA3DA"/>
      <rgbColor rgb="00666666"/>
      <rgbColor rgb="00510DBC"/>
      <rgbColor rgb="0063EBDA"/>
      <rgbColor rgb="00CC99FF"/>
      <rgbColor rgb="00FFCC99"/>
      <rgbColor rgb="003366FF"/>
      <rgbColor rgb="0033CCCC"/>
      <rgbColor rgb="0099CC00"/>
      <rgbColor rgb="00F5B36A"/>
      <rgbColor rgb="00FF9900"/>
      <rgbColor rgb="00FF6600"/>
      <rgbColor rgb="00666699"/>
      <rgbColor rgb="00969696"/>
      <rgbColor rgb="00003366"/>
      <rgbColor rgb="00339966"/>
      <rgbColor rgb="00003300"/>
      <rgbColor rgb="00333300"/>
      <rgbColor rgb="00993300"/>
      <rgbColor rgb="00E6E9EE"/>
      <rgbColor rgb="00333399"/>
      <rgbColor rgb="00333333"/>
    </indexedColors>
    <mruColors>
      <color rgb="FF00338D"/>
      <color rgb="FFFD349C"/>
      <color rgb="FF00B8F5"/>
      <color rgb="FFACEAFF"/>
      <color rgb="FF1E49E2"/>
      <color rgb="FFE5E5E5"/>
      <color rgb="FF0C233C"/>
      <color rgb="FFFFFFFF"/>
      <color rgb="FF7213EA"/>
      <color rgb="FFDAF2D0"/>
    </mruColors>
  </colors>
  <extLst>
    <ext xmlns:x14="http://schemas.microsoft.com/office/spreadsheetml/2009/9/main" uri="{46F421CA-312F-682f-3DD2-61675219B42D}">
      <x14:dxfs count="8">
        <dxf>
          <font>
            <b/>
            <i val="0"/>
            <color theme="0"/>
          </font>
          <fill>
            <patternFill>
              <bgColor rgb="FFFD349C"/>
            </patternFill>
          </fill>
        </dxf>
        <dxf>
          <font>
            <b/>
            <i val="0"/>
            <color theme="0"/>
          </font>
          <fill>
            <patternFill>
              <bgColor rgb="FFFD349C"/>
            </patternFill>
          </fill>
        </dxf>
        <dxf>
          <font>
            <b/>
            <i val="0"/>
            <color theme="0"/>
          </font>
          <fill>
            <patternFill>
              <bgColor rgb="FFFD349C"/>
            </patternFill>
          </fill>
        </dxf>
        <dxf>
          <font>
            <b/>
            <i val="0"/>
            <color theme="0"/>
          </font>
          <fill>
            <patternFill>
              <bgColor rgb="FFFD349C"/>
            </patternFill>
          </fill>
        </dxf>
        <dxf>
          <font>
            <b/>
            <i val="0"/>
            <color theme="0"/>
          </font>
          <fill>
            <patternFill patternType="solid">
              <bgColor rgb="FF00338D"/>
            </patternFill>
          </fill>
          <border diagonalUp="0" diagonalDown="0">
            <left/>
            <right/>
            <top/>
            <bottom/>
            <vertical/>
            <horizontal/>
          </border>
        </dxf>
        <dxf>
          <font>
            <b/>
            <i val="0"/>
            <color theme="0"/>
          </font>
          <fill>
            <patternFill patternType="solid">
              <bgColor rgb="FF00338D"/>
            </patternFill>
          </fill>
          <border diagonalUp="0" diagonalDown="0">
            <left/>
            <right/>
            <top/>
            <bottom/>
            <vertical/>
            <horizontal/>
          </border>
        </dxf>
        <dxf>
          <font>
            <b/>
            <i val="0"/>
            <color theme="0"/>
          </font>
          <fill>
            <patternFill>
              <bgColor rgb="FF00338D"/>
            </patternFill>
          </fill>
        </dxf>
        <dxf>
          <font>
            <b/>
            <i val="0"/>
            <color theme="1"/>
          </font>
          <fill>
            <patternFill>
              <bgColor theme="0"/>
            </patternFill>
          </fill>
          <border>
            <left style="thin">
              <color auto="1"/>
            </left>
            <right style="thin">
              <color auto="1"/>
            </right>
            <top style="thin">
              <color auto="1"/>
            </top>
            <bottom style="thin">
              <color auto="1"/>
            </bottom>
          </border>
        </dxf>
      </x14:dxfs>
    </ext>
    <ext xmlns:x14="http://schemas.microsoft.com/office/spreadsheetml/2009/9/main" uri="{EB79DEF2-80B8-43e5-95BD-54CBDDF9020C}">
      <x14:slicerStyles defaultSlicerStyle="SlicerStyleLight1">
        <x14:slicerStyle name="Slicer Style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A0A4C193-F2C1-4fcb-8827-314CF55A85BB}">
      <x15:dxfs count="7">
        <dxf>
          <fill>
            <gradientFill degree="90">
              <stop position="0">
                <color rgb="FF00338D"/>
              </stop>
              <stop position="1">
                <color rgb="FF00338D"/>
              </stop>
            </gradientFill>
          </fill>
        </dxf>
        <dxf>
          <fill>
            <patternFill patternType="solid">
              <fgColor theme="0" tint="-0.14993743705557422"/>
              <bgColor theme="0"/>
            </patternFill>
          </fill>
          <border diagonalUp="0" diagonalDown="0">
            <left style="thin">
              <color auto="1"/>
            </left>
            <right style="thin">
              <color auto="1"/>
            </right>
            <top style="thin">
              <color auto="1"/>
            </top>
            <bottom style="thin">
              <color auto="1"/>
            </bottom>
            <vertical/>
            <horizontal/>
          </border>
        </dxf>
        <dxf>
          <fill>
            <patternFill patternType="solid">
              <fgColor theme="0"/>
              <bgColor rgb="FF00338D"/>
            </patternFill>
          </fill>
          <border diagonalUp="0" diagonalDown="0">
            <left/>
            <right/>
            <top/>
            <bottom/>
            <vertical/>
            <horizontal/>
          </border>
        </dxf>
        <dxf>
          <font>
            <b/>
            <i val="0"/>
            <sz val="12"/>
            <color theme="1"/>
            <name val="Aptos Narrow"/>
            <family val="2"/>
            <scheme val="minor"/>
          </font>
        </dxf>
        <dxf>
          <font>
            <b/>
            <i val="0"/>
            <sz val="12"/>
            <color theme="1"/>
            <name val="Aptos Narrow"/>
            <family val="2"/>
            <scheme val="minor"/>
          </font>
        </dxf>
        <dxf>
          <font>
            <b/>
            <i val="0"/>
            <sz val="12"/>
            <color theme="1"/>
            <name val="Aptos Narrow"/>
            <family val="2"/>
            <scheme val="minor"/>
          </font>
        </dxf>
        <dxf>
          <font>
            <b/>
            <i val="0"/>
            <sz val="12"/>
            <color auto="1"/>
            <name val="Aptos Narrow"/>
            <family val="2"/>
            <scheme val="minor"/>
          </font>
        </dxf>
      </x15:dxfs>
    </ext>
    <ext xmlns:x15="http://schemas.microsoft.com/office/spreadsheetml/2010/11/main" uri="{9260A510-F301-46a8-8635-F512D64BE5F5}">
      <x15:timelineStyles defaultTimelineStyle="TimeSlicerStyleLight1">
        <x15:timelineStyle name="Timeline Style 1">
          <x15:timelineStyleElements>
            <x15:timelineStyleElement type="selectionLabel" dxfId="6"/>
            <x15:timelineStyleElement type="timeLevel" dxfId="5"/>
            <x15:timelineStyleElement type="periodLabel1" dxfId="4"/>
            <x15:timelineStyleElement type="periodLabel2" dxfId="3"/>
            <x15:timelineStyleElement type="selectedTimeBlock" dxfId="2"/>
            <x15:timelineStyleElement type="unselectedTimeBlock" dxfId="1"/>
            <x15:timelineStyleElement type="selectedTimeBlockSpace" dxfId="0"/>
          </x15:timelineStyleElements>
        </x15:timelineStyle>
      </x15:timelineStyles>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8.xml"/><Relationship Id="rId18" Type="http://schemas.openxmlformats.org/officeDocument/2006/relationships/pivotCacheDefinition" Target="pivotCache/pivotCacheDefinition13.xml"/><Relationship Id="rId26" Type="http://schemas.microsoft.com/office/2007/relationships/slicerCache" Target="slicerCaches/slicerCache5.xml"/><Relationship Id="rId39" Type="http://schemas.openxmlformats.org/officeDocument/2006/relationships/calcChain" Target="calcChain.xml"/><Relationship Id="rId21" Type="http://schemas.openxmlformats.org/officeDocument/2006/relationships/pivotCacheDefinition" Target="pivotCache/pivotCacheDefinition16.xml"/><Relationship Id="rId34" Type="http://schemas.openxmlformats.org/officeDocument/2006/relationships/connections" Target="connections.xml"/><Relationship Id="rId42" Type="http://schemas.openxmlformats.org/officeDocument/2006/relationships/customXml" Target="../customXml/item3.xml"/><Relationship Id="rId47" Type="http://schemas.openxmlformats.org/officeDocument/2006/relationships/customXml" Target="../customXml/item8.xml"/><Relationship Id="rId50" Type="http://schemas.openxmlformats.org/officeDocument/2006/relationships/customXml" Target="../customXml/item11.xml"/><Relationship Id="rId55" Type="http://schemas.openxmlformats.org/officeDocument/2006/relationships/customXml" Target="../customXml/item16.xml"/><Relationship Id="rId63" Type="http://schemas.openxmlformats.org/officeDocument/2006/relationships/customXml" Target="../customXml/item24.xml"/><Relationship Id="rId7" Type="http://schemas.openxmlformats.org/officeDocument/2006/relationships/pivotCacheDefinition" Target="pivotCache/pivotCacheDefinition2.xml"/><Relationship Id="rId2" Type="http://schemas.openxmlformats.org/officeDocument/2006/relationships/worksheet" Target="worksheets/sheet2.xml"/><Relationship Id="rId16" Type="http://schemas.openxmlformats.org/officeDocument/2006/relationships/pivotCacheDefinition" Target="pivotCache/pivotCacheDefinition11.xml"/><Relationship Id="rId29" Type="http://schemas.microsoft.com/office/2007/relationships/slicerCache" Target="slicerCaches/slicerCache8.xml"/><Relationship Id="rId11" Type="http://schemas.openxmlformats.org/officeDocument/2006/relationships/pivotCacheDefinition" Target="pivotCache/pivotCacheDefinition6.xml"/><Relationship Id="rId24" Type="http://schemas.microsoft.com/office/2007/relationships/slicerCache" Target="slicerCaches/slicerCache3.xml"/><Relationship Id="rId32" Type="http://schemas.microsoft.com/office/2011/relationships/timelineCache" Target="timelineCaches/timelineCache1.xml"/><Relationship Id="rId37" Type="http://schemas.openxmlformats.org/officeDocument/2006/relationships/sheetMetadata" Target="metadata.xml"/><Relationship Id="rId40" Type="http://schemas.openxmlformats.org/officeDocument/2006/relationships/customXml" Target="../customXml/item1.xml"/><Relationship Id="rId45" Type="http://schemas.openxmlformats.org/officeDocument/2006/relationships/customXml" Target="../customXml/item6.xml"/><Relationship Id="rId53" Type="http://schemas.openxmlformats.org/officeDocument/2006/relationships/customXml" Target="../customXml/item14.xml"/><Relationship Id="rId58" Type="http://schemas.openxmlformats.org/officeDocument/2006/relationships/customXml" Target="../customXml/item19.xml"/><Relationship Id="rId5" Type="http://schemas.openxmlformats.org/officeDocument/2006/relationships/worksheet" Target="worksheets/sheet5.xml"/><Relationship Id="rId61" Type="http://schemas.openxmlformats.org/officeDocument/2006/relationships/customXml" Target="../customXml/item22.xml"/><Relationship Id="rId19" Type="http://schemas.openxmlformats.org/officeDocument/2006/relationships/pivotCacheDefinition" Target="pivotCache/pivotCacheDefinition14.xml"/><Relationship Id="rId14" Type="http://schemas.openxmlformats.org/officeDocument/2006/relationships/pivotCacheDefinition" Target="pivotCache/pivotCacheDefinition9.xml"/><Relationship Id="rId22" Type="http://schemas.microsoft.com/office/2007/relationships/slicerCache" Target="slicerCaches/slicerCache1.xml"/><Relationship Id="rId27" Type="http://schemas.microsoft.com/office/2007/relationships/slicerCache" Target="slicerCaches/slicerCache6.xml"/><Relationship Id="rId30" Type="http://schemas.microsoft.com/office/2007/relationships/slicerCache" Target="slicerCaches/slicerCache9.xml"/><Relationship Id="rId35" Type="http://schemas.openxmlformats.org/officeDocument/2006/relationships/styles" Target="styles.xml"/><Relationship Id="rId43" Type="http://schemas.openxmlformats.org/officeDocument/2006/relationships/customXml" Target="../customXml/item4.xml"/><Relationship Id="rId48" Type="http://schemas.openxmlformats.org/officeDocument/2006/relationships/customXml" Target="../customXml/item9.xml"/><Relationship Id="rId56" Type="http://schemas.openxmlformats.org/officeDocument/2006/relationships/customXml" Target="../customXml/item17.xml"/><Relationship Id="rId64" Type="http://schemas.openxmlformats.org/officeDocument/2006/relationships/customXml" Target="../customXml/item25.xml"/><Relationship Id="rId8" Type="http://schemas.openxmlformats.org/officeDocument/2006/relationships/pivotCacheDefinition" Target="pivotCache/pivotCacheDefinition3.xml"/><Relationship Id="rId51" Type="http://schemas.openxmlformats.org/officeDocument/2006/relationships/customXml" Target="../customXml/item12.xml"/><Relationship Id="rId3" Type="http://schemas.openxmlformats.org/officeDocument/2006/relationships/worksheet" Target="worksheets/sheet3.xml"/><Relationship Id="rId12" Type="http://schemas.openxmlformats.org/officeDocument/2006/relationships/pivotCacheDefinition" Target="pivotCache/pivotCacheDefinition7.xml"/><Relationship Id="rId17" Type="http://schemas.openxmlformats.org/officeDocument/2006/relationships/pivotCacheDefinition" Target="pivotCache/pivotCacheDefinition12.xml"/><Relationship Id="rId25" Type="http://schemas.microsoft.com/office/2007/relationships/slicerCache" Target="slicerCaches/slicerCache4.xml"/><Relationship Id="rId33" Type="http://schemas.openxmlformats.org/officeDocument/2006/relationships/theme" Target="theme/theme1.xml"/><Relationship Id="rId38" Type="http://schemas.openxmlformats.org/officeDocument/2006/relationships/powerPivotData" Target="model/item.data"/><Relationship Id="rId46" Type="http://schemas.openxmlformats.org/officeDocument/2006/relationships/customXml" Target="../customXml/item7.xml"/><Relationship Id="rId59" Type="http://schemas.openxmlformats.org/officeDocument/2006/relationships/customXml" Target="../customXml/item20.xml"/><Relationship Id="rId20" Type="http://schemas.openxmlformats.org/officeDocument/2006/relationships/pivotCacheDefinition" Target="pivotCache/pivotCacheDefinition15.xml"/><Relationship Id="rId41" Type="http://schemas.openxmlformats.org/officeDocument/2006/relationships/customXml" Target="../customXml/item2.xml"/><Relationship Id="rId54" Type="http://schemas.openxmlformats.org/officeDocument/2006/relationships/customXml" Target="../customXml/item15.xml"/><Relationship Id="rId62" Type="http://schemas.openxmlformats.org/officeDocument/2006/relationships/customXml" Target="../customXml/item23.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5" Type="http://schemas.openxmlformats.org/officeDocument/2006/relationships/pivotCacheDefinition" Target="pivotCache/pivotCacheDefinition10.xml"/><Relationship Id="rId23" Type="http://schemas.microsoft.com/office/2007/relationships/slicerCache" Target="slicerCaches/slicerCache2.xml"/><Relationship Id="rId28" Type="http://schemas.microsoft.com/office/2007/relationships/slicerCache" Target="slicerCaches/slicerCache7.xml"/><Relationship Id="rId36" Type="http://schemas.openxmlformats.org/officeDocument/2006/relationships/sharedStrings" Target="sharedStrings.xml"/><Relationship Id="rId49" Type="http://schemas.openxmlformats.org/officeDocument/2006/relationships/customXml" Target="../customXml/item10.xml"/><Relationship Id="rId57" Type="http://schemas.openxmlformats.org/officeDocument/2006/relationships/customXml" Target="../customXml/item18.xml"/><Relationship Id="rId10" Type="http://schemas.openxmlformats.org/officeDocument/2006/relationships/pivotCacheDefinition" Target="pivotCache/pivotCacheDefinition5.xml"/><Relationship Id="rId31" Type="http://schemas.openxmlformats.org/officeDocument/2006/relationships/pivotCacheDefinition" Target="pivotCache/pivotCacheDefinition17.xml"/><Relationship Id="rId44" Type="http://schemas.openxmlformats.org/officeDocument/2006/relationships/customXml" Target="../customXml/item5.xml"/><Relationship Id="rId52" Type="http://schemas.openxmlformats.org/officeDocument/2006/relationships/customXml" Target="../customXml/item13.xml"/><Relationship Id="rId60" Type="http://schemas.openxmlformats.org/officeDocument/2006/relationships/customXml" Target="../customXml/item21.xml"/><Relationship Id="rId4" Type="http://schemas.openxmlformats.org/officeDocument/2006/relationships/worksheet" Target="worksheets/sheet4.xml"/><Relationship Id="rId9" Type="http://schemas.openxmlformats.org/officeDocument/2006/relationships/pivotCacheDefinition" Target="pivotCache/pivotCacheDefinition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[TUS Planning Pipeline Analysis - Reporting - 02.03.2026.xlsx]TUS_pivots!PivotTable7</c:name>
    <c:fmtId val="5"/>
  </c:pivotSource>
  <c:chart>
    <c:title>
      <c:tx>
        <c:rich>
          <a:bodyPr rot="0" spcFirstLastPara="1" vertOverflow="ellipsis" vert="horz" wrap="square" anchor="ctr" anchorCtr="1"/>
          <a:lstStyle/>
          <a:p>
            <a:pPr algn="ctr" rtl="0">
              <a:defRPr lang="en-US" sz="1800" b="0" i="0" u="none" strike="noStrike" kern="1200" cap="none" spc="0" normalizeH="0" baseline="0">
                <a:solidFill>
                  <a:srgbClr val="00338D"/>
                </a:solidFill>
                <a:latin typeface="KPMG Bold" panose="020B0803030202040204" pitchFamily="34" charset="0"/>
                <a:ea typeface="+mn-ea"/>
                <a:cs typeface="+mn-cs"/>
              </a:defRPr>
            </a:pPr>
            <a:r>
              <a:rPr lang="en-US" sz="1800" b="0" i="0" u="none" strike="noStrike" kern="1200" cap="none" spc="0" normalizeH="0" baseline="0">
                <a:solidFill>
                  <a:srgbClr val="00338D"/>
                </a:solidFill>
                <a:latin typeface="KPMG Bold" panose="020B0803030202040204" pitchFamily="34" charset="0"/>
                <a:ea typeface="+mn-ea"/>
                <a:cs typeface="+mn-cs"/>
              </a:rPr>
              <a:t>Number of Applications by Refusal Reason &amp; Plant Scale Category</a:t>
            </a:r>
          </a:p>
        </c:rich>
      </c:tx>
      <c:overlay val="0"/>
      <c:spPr>
        <a:noFill/>
        <a:ln>
          <a:noFill/>
        </a:ln>
        <a:effectLst/>
      </c:spPr>
      <c:txPr>
        <a:bodyPr rot="0" spcFirstLastPara="1" vertOverflow="ellipsis" vert="horz" wrap="square" anchor="ctr" anchorCtr="1"/>
        <a:lstStyle/>
        <a:p>
          <a:pPr algn="ctr" rtl="0">
            <a:defRPr lang="en-US" sz="1800" b="0" i="0" u="none" strike="noStrike" kern="1200" cap="none" spc="0" normalizeH="0" baseline="0">
              <a:solidFill>
                <a:srgbClr val="00338D"/>
              </a:solidFill>
              <a:latin typeface="KPMG Bold" panose="020B0803030202040204" pitchFamily="34" charset="0"/>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rgbClr val="1E49E2"/>
          </a:solidFill>
          <a:ln>
            <a:noFill/>
          </a:ln>
          <a:effectLst/>
        </c:spPr>
        <c:marker>
          <c:symbol val="none"/>
        </c:marker>
        <c:dLbl>
          <c:idx val="0"/>
          <c:spPr>
            <a:noFill/>
            <a:ln>
              <a:solidFill>
                <a:schemeClr val="accent1"/>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1E49E2"/>
          </a:solidFill>
          <a:ln>
            <a:noFill/>
          </a:ln>
          <a:effectLst/>
        </c:spPr>
        <c:marker>
          <c:symbol val="none"/>
        </c:marker>
        <c:dLbl>
          <c:idx val="0"/>
          <c:spPr>
            <a:solidFill>
              <a:schemeClr val="bg1"/>
            </a:solidFill>
            <a:ln>
              <a:solidFill>
                <a:srgbClr val="00338D"/>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TUS_pivots!$Y$4</c:f>
              <c:strCache>
                <c:ptCount val="1"/>
                <c:pt idx="0">
                  <c:v>Total</c:v>
                </c:pt>
              </c:strCache>
            </c:strRef>
          </c:tx>
          <c:spPr>
            <a:solidFill>
              <a:srgbClr val="1E49E2"/>
            </a:solidFill>
            <a:ln>
              <a:noFill/>
            </a:ln>
            <a:effectLst/>
          </c:spPr>
          <c:invertIfNegative val="0"/>
          <c:dLbls>
            <c:spPr>
              <a:solidFill>
                <a:schemeClr val="bg1"/>
              </a:solidFill>
              <a:ln>
                <a:solidFill>
                  <a:srgbClr val="00338D"/>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TUS_pivots!$X$5:$X$34</c:f>
              <c:multiLvlStrCache>
                <c:ptCount val="24"/>
                <c:lvl>
                  <c:pt idx="0">
                    <c:v>EIA / AA adequacy</c:v>
                  </c:pt>
                  <c:pt idx="1">
                    <c:v>Feedstock &amp; nutrient mgmt</c:v>
                  </c:pt>
                  <c:pt idx="2">
                    <c:v>Odour &amp; air / emissions</c:v>
                  </c:pt>
                  <c:pt idx="3">
                    <c:v>Policy conflict / CDP</c:v>
                  </c:pt>
                  <c:pt idx="4">
                    <c:v>Traffic &amp; roads</c:v>
                  </c:pt>
                  <c:pt idx="5">
                    <c:v>Water / drainage / flood</c:v>
                  </c:pt>
                  <c:pt idx="6">
                    <c:v>EIA / AA adequacy</c:v>
                  </c:pt>
                  <c:pt idx="7">
                    <c:v>Feedstock &amp; nutrient mgmt</c:v>
                  </c:pt>
                  <c:pt idx="8">
                    <c:v>Odour &amp; air / emissions</c:v>
                  </c:pt>
                  <c:pt idx="9">
                    <c:v>Policy conflict / CDP</c:v>
                  </c:pt>
                  <c:pt idx="10">
                    <c:v>Traffic &amp; roads</c:v>
                  </c:pt>
                  <c:pt idx="11">
                    <c:v>Water / drainage / flood</c:v>
                  </c:pt>
                  <c:pt idx="12">
                    <c:v>EIA / AA adequacy</c:v>
                  </c:pt>
                  <c:pt idx="13">
                    <c:v>Policy conflict / CDP</c:v>
                  </c:pt>
                  <c:pt idx="14">
                    <c:v>Traffic &amp; roads</c:v>
                  </c:pt>
                  <c:pt idx="15">
                    <c:v>EIA / AA adequacy</c:v>
                  </c:pt>
                  <c:pt idx="16">
                    <c:v>Odour &amp; air / emissions</c:v>
                  </c:pt>
                  <c:pt idx="17">
                    <c:v>Policy conflict / CDP</c:v>
                  </c:pt>
                  <c:pt idx="18">
                    <c:v>EIA / AA adequacy</c:v>
                  </c:pt>
                  <c:pt idx="19">
                    <c:v>Feedstock &amp; nutrient mgmt</c:v>
                  </c:pt>
                  <c:pt idx="20">
                    <c:v>Odour &amp; air / emissions</c:v>
                  </c:pt>
                  <c:pt idx="21">
                    <c:v>Policy conflict / CDP</c:v>
                  </c:pt>
                  <c:pt idx="22">
                    <c:v>Traffic &amp; roads</c:v>
                  </c:pt>
                  <c:pt idx="23">
                    <c:v>Water / drainage / flood</c:v>
                  </c:pt>
                </c:lvl>
                <c:lvl>
                  <c:pt idx="0">
                    <c:v>0 - 25k</c:v>
                  </c:pt>
                  <c:pt idx="6">
                    <c:v>No data</c:v>
                  </c:pt>
                  <c:pt idx="12">
                    <c:v>100k - 200k</c:v>
                  </c:pt>
                  <c:pt idx="15">
                    <c:v>25k - 50k</c:v>
                  </c:pt>
                  <c:pt idx="18">
                    <c:v>50k - 100k</c:v>
                  </c:pt>
                </c:lvl>
              </c:multiLvlStrCache>
            </c:multiLvlStrRef>
          </c:cat>
          <c:val>
            <c:numRef>
              <c:f>TUS_pivots!$Y$5:$Y$34</c:f>
              <c:numCache>
                <c:formatCode>General</c:formatCode>
                <c:ptCount val="24"/>
                <c:pt idx="0">
                  <c:v>1</c:v>
                </c:pt>
                <c:pt idx="1">
                  <c:v>2</c:v>
                </c:pt>
                <c:pt idx="2">
                  <c:v>4</c:v>
                </c:pt>
                <c:pt idx="3">
                  <c:v>5</c:v>
                </c:pt>
                <c:pt idx="4">
                  <c:v>1</c:v>
                </c:pt>
                <c:pt idx="5">
                  <c:v>4</c:v>
                </c:pt>
                <c:pt idx="6">
                  <c:v>3</c:v>
                </c:pt>
                <c:pt idx="7">
                  <c:v>6</c:v>
                </c:pt>
                <c:pt idx="8">
                  <c:v>5</c:v>
                </c:pt>
                <c:pt idx="9">
                  <c:v>7</c:v>
                </c:pt>
                <c:pt idx="10">
                  <c:v>5</c:v>
                </c:pt>
                <c:pt idx="11">
                  <c:v>4</c:v>
                </c:pt>
                <c:pt idx="12">
                  <c:v>1</c:v>
                </c:pt>
                <c:pt idx="13">
                  <c:v>1</c:v>
                </c:pt>
                <c:pt idx="14">
                  <c:v>1</c:v>
                </c:pt>
                <c:pt idx="15">
                  <c:v>1</c:v>
                </c:pt>
                <c:pt idx="16">
                  <c:v>1</c:v>
                </c:pt>
                <c:pt idx="17">
                  <c:v>1</c:v>
                </c:pt>
                <c:pt idx="18">
                  <c:v>2</c:v>
                </c:pt>
                <c:pt idx="19">
                  <c:v>1</c:v>
                </c:pt>
                <c:pt idx="20">
                  <c:v>3</c:v>
                </c:pt>
                <c:pt idx="21">
                  <c:v>4</c:v>
                </c:pt>
                <c:pt idx="22">
                  <c:v>4</c:v>
                </c:pt>
                <c:pt idx="23">
                  <c:v>2</c:v>
                </c:pt>
              </c:numCache>
            </c:numRef>
          </c:val>
          <c:extLst>
            <c:ext xmlns:c16="http://schemas.microsoft.com/office/drawing/2014/chart" uri="{C3380CC4-5D6E-409C-BE32-E72D297353CC}">
              <c16:uniqueId val="{00000000-41E2-45E0-8B8E-E6B57EFE5DFE}"/>
            </c:ext>
          </c:extLst>
        </c:ser>
        <c:dLbls>
          <c:dLblPos val="outEnd"/>
          <c:showLegendKey val="0"/>
          <c:showVal val="1"/>
          <c:showCatName val="0"/>
          <c:showSerName val="0"/>
          <c:showPercent val="0"/>
          <c:showBubbleSize val="0"/>
        </c:dLbls>
        <c:gapWidth val="182"/>
        <c:axId val="598642607"/>
        <c:axId val="598631087"/>
      </c:barChart>
      <c:catAx>
        <c:axId val="59864260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rgbClr val="00338D"/>
                </a:solidFill>
                <a:latin typeface="+mn-lt"/>
                <a:ea typeface="+mn-ea"/>
                <a:cs typeface="+mn-cs"/>
              </a:defRPr>
            </a:pPr>
            <a:endParaRPr lang="en-US"/>
          </a:p>
        </c:txPr>
        <c:crossAx val="598631087"/>
        <c:crosses val="autoZero"/>
        <c:auto val="1"/>
        <c:lblAlgn val="ctr"/>
        <c:lblOffset val="100"/>
        <c:noMultiLvlLbl val="0"/>
      </c:catAx>
      <c:valAx>
        <c:axId val="598631087"/>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338D"/>
                </a:solidFill>
                <a:latin typeface="+mn-lt"/>
                <a:ea typeface="+mn-ea"/>
                <a:cs typeface="+mn-cs"/>
              </a:defRPr>
            </a:pPr>
            <a:endParaRPr lang="en-US"/>
          </a:p>
        </c:txPr>
        <c:crossAx val="5986426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[TUS Planning Pipeline Analysis - Reporting - 02.03.2026.xlsx]TUS_pivots!PivotTable8</c:name>
    <c:fmtId val="8"/>
  </c:pivotSource>
  <c:chart>
    <c:title>
      <c:tx>
        <c:rich>
          <a:bodyPr rot="0" spcFirstLastPara="1" vertOverflow="ellipsis" vert="horz" wrap="square" anchor="ctr" anchorCtr="1"/>
          <a:lstStyle/>
          <a:p>
            <a:pPr algn="ctr" rtl="0">
              <a:defRPr lang="en-US" sz="1800" b="0" i="0" u="none" strike="noStrike" kern="1200" cap="none" spc="0" normalizeH="0" baseline="0">
                <a:solidFill>
                  <a:srgbClr val="00338D"/>
                </a:solidFill>
                <a:latin typeface="KPMG Bold" panose="020B0803030202040204" pitchFamily="34" charset="0"/>
                <a:ea typeface="+mn-ea"/>
                <a:cs typeface="+mn-cs"/>
              </a:defRPr>
            </a:pPr>
            <a:r>
              <a:rPr lang="en-US"/>
              <a:t>Total Feedstock</a:t>
            </a:r>
            <a:r>
              <a:rPr lang="en-US" baseline="0"/>
              <a:t> by Category &amp; Plant Scale</a:t>
            </a:r>
            <a:endParaRPr lang="en-US"/>
          </a:p>
        </c:rich>
      </c:tx>
      <c:overlay val="0"/>
      <c:spPr>
        <a:noFill/>
        <a:ln>
          <a:noFill/>
        </a:ln>
        <a:effectLst/>
      </c:spPr>
      <c:txPr>
        <a:bodyPr rot="0" spcFirstLastPara="1" vertOverflow="ellipsis" vert="horz" wrap="square" anchor="ctr" anchorCtr="1"/>
        <a:lstStyle/>
        <a:p>
          <a:pPr algn="ctr" rtl="0">
            <a:defRPr lang="en-US" sz="1800" b="0" i="0" u="none" strike="noStrike" kern="1200" cap="none" spc="0" normalizeH="0" baseline="0">
              <a:solidFill>
                <a:srgbClr val="00338D"/>
              </a:solidFill>
              <a:latin typeface="KPMG Bold" panose="020B0803030202040204" pitchFamily="34" charset="0"/>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rgbClr val="00B8F5"/>
          </a:solidFill>
          <a:ln>
            <a:noFill/>
          </a:ln>
          <a:effectLst/>
        </c:spPr>
        <c:marker>
          <c:symbol val="none"/>
        </c:marker>
        <c:dLbl>
          <c:idx val="0"/>
          <c:spPr>
            <a:noFill/>
            <a:ln>
              <a:solidFill>
                <a:schemeClr val="accent1"/>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00338D"/>
          </a:solidFill>
          <a:ln>
            <a:noFill/>
          </a:ln>
          <a:effectLst/>
        </c:spPr>
        <c:marker>
          <c:symbol val="none"/>
        </c:marker>
        <c:dLbl>
          <c:idx val="0"/>
          <c:spPr>
            <a:noFill/>
            <a:ln>
              <a:solidFill>
                <a:schemeClr val="accent1"/>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rgbClr val="00338D"/>
          </a:solidFill>
          <a:ln>
            <a:noFill/>
          </a:ln>
          <a:effectLst/>
        </c:spPr>
        <c:marker>
          <c:symbol val="none"/>
        </c:marker>
        <c:dLbl>
          <c:idx val="0"/>
          <c:spPr>
            <a:noFill/>
            <a:ln>
              <a:solidFill>
                <a:srgbClr val="156082"/>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TUS_pivots!$Q$4</c:f>
              <c:strCache>
                <c:ptCount val="1"/>
                <c:pt idx="0">
                  <c:v>Total</c:v>
                </c:pt>
              </c:strCache>
            </c:strRef>
          </c:tx>
          <c:spPr>
            <a:solidFill>
              <a:srgbClr val="00338D"/>
            </a:solidFill>
            <a:ln>
              <a:noFill/>
            </a:ln>
            <a:effectLst/>
          </c:spPr>
          <c:invertIfNegative val="0"/>
          <c:dLbls>
            <c:spPr>
              <a:noFill/>
              <a:ln>
                <a:solidFill>
                  <a:srgbClr val="156082"/>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TUS_pivots!$P$5:$P$40</c:f>
              <c:multiLvlStrCache>
                <c:ptCount val="31"/>
                <c:lvl>
                  <c:pt idx="0">
                    <c:v>Beet (t)</c:v>
                  </c:pt>
                  <c:pt idx="1">
                    <c:v>Cattle Slurry (t)</c:v>
                  </c:pt>
                  <c:pt idx="2">
                    <c:v>Dairy sludge (t)</c:v>
                  </c:pt>
                  <c:pt idx="3">
                    <c:v>Distillers'/Brewers' Spent Grains (t)</c:v>
                  </c:pt>
                  <c:pt idx="4">
                    <c:v>Food/drinks waste (t)</c:v>
                  </c:pt>
                  <c:pt idx="5">
                    <c:v>Grass Silage (t)</c:v>
                  </c:pt>
                  <c:pt idx="6">
                    <c:v>Wholecrop (t)</c:v>
                  </c:pt>
                  <c:pt idx="7">
                    <c:v>Beet (t)</c:v>
                  </c:pt>
                  <c:pt idx="8">
                    <c:v>Cattle Slurry (t)</c:v>
                  </c:pt>
                  <c:pt idx="9">
                    <c:v>Distillers'/Brewers' Spent Grains (t)</c:v>
                  </c:pt>
                  <c:pt idx="10">
                    <c:v>Farmyard manure (t)</c:v>
                  </c:pt>
                  <c:pt idx="11">
                    <c:v>Grass Silage (t)</c:v>
                  </c:pt>
                  <c:pt idx="12">
                    <c:v>Other (t)</c:v>
                  </c:pt>
                  <c:pt idx="13">
                    <c:v>Pig Slurry (t)</c:v>
                  </c:pt>
                  <c:pt idx="14">
                    <c:v>Poultry/Chicken manure</c:v>
                  </c:pt>
                  <c:pt idx="15">
                    <c:v>Wholecrop (t)</c:v>
                  </c:pt>
                  <c:pt idx="16">
                    <c:v>Wholecrop Silage (t)2</c:v>
                  </c:pt>
                  <c:pt idx="17">
                    <c:v>Bellygrass/meat byproducts (t)</c:v>
                  </c:pt>
                  <c:pt idx="18">
                    <c:v>Cattle Slurry (t)</c:v>
                  </c:pt>
                  <c:pt idx="19">
                    <c:v>Dairy sludge (t)</c:v>
                  </c:pt>
                  <c:pt idx="20">
                    <c:v>Distillers'/Brewers' Spent Grains (t)</c:v>
                  </c:pt>
                  <c:pt idx="21">
                    <c:v>Farmyard manure (t)</c:v>
                  </c:pt>
                  <c:pt idx="22">
                    <c:v>Food/drinks waste (t)</c:v>
                  </c:pt>
                  <c:pt idx="23">
                    <c:v>Grass Silage (t)</c:v>
                  </c:pt>
                  <c:pt idx="24">
                    <c:v>Other (t)</c:v>
                  </c:pt>
                  <c:pt idx="25">
                    <c:v>Pig Slurry (t)</c:v>
                  </c:pt>
                  <c:pt idx="26">
                    <c:v>Poultry/Chicken manure</c:v>
                  </c:pt>
                  <c:pt idx="27">
                    <c:v>Wholecrop Silage (t)2</c:v>
                  </c:pt>
                  <c:pt idx="28">
                    <c:v>Distillers'/Brewers' Spent Grains (t)</c:v>
                  </c:pt>
                  <c:pt idx="29">
                    <c:v>Other (t)</c:v>
                  </c:pt>
                  <c:pt idx="30">
                    <c:v>Wholecrop Silage (t)2</c:v>
                  </c:pt>
                </c:lvl>
                <c:lvl>
                  <c:pt idx="0">
                    <c:v>0 - 25k</c:v>
                  </c:pt>
                  <c:pt idx="7">
                    <c:v>25k - 50k</c:v>
                  </c:pt>
                  <c:pt idx="17">
                    <c:v>50k - 100k</c:v>
                  </c:pt>
                  <c:pt idx="28">
                    <c:v>100k - 200k</c:v>
                  </c:pt>
                </c:lvl>
              </c:multiLvlStrCache>
            </c:multiLvlStrRef>
          </c:cat>
          <c:val>
            <c:numRef>
              <c:f>TUS_pivots!$Q$5:$Q$40</c:f>
              <c:numCache>
                <c:formatCode>_(* #,##0_);_(* \(#,##0\);_(* "-"??_);_(@_)</c:formatCode>
                <c:ptCount val="31"/>
                <c:pt idx="0">
                  <c:v>2000</c:v>
                </c:pt>
                <c:pt idx="1">
                  <c:v>13450</c:v>
                </c:pt>
                <c:pt idx="2">
                  <c:v>5000</c:v>
                </c:pt>
                <c:pt idx="3">
                  <c:v>6000</c:v>
                </c:pt>
                <c:pt idx="4">
                  <c:v>48000</c:v>
                </c:pt>
                <c:pt idx="5">
                  <c:v>5000</c:v>
                </c:pt>
                <c:pt idx="6">
                  <c:v>5000</c:v>
                </c:pt>
                <c:pt idx="7">
                  <c:v>19500</c:v>
                </c:pt>
                <c:pt idx="8">
                  <c:v>26000</c:v>
                </c:pt>
                <c:pt idx="9">
                  <c:v>4000</c:v>
                </c:pt>
                <c:pt idx="10">
                  <c:v>25000</c:v>
                </c:pt>
                <c:pt idx="11">
                  <c:v>32500</c:v>
                </c:pt>
                <c:pt idx="12">
                  <c:v>7000</c:v>
                </c:pt>
                <c:pt idx="13">
                  <c:v>108000</c:v>
                </c:pt>
                <c:pt idx="14">
                  <c:v>9000</c:v>
                </c:pt>
                <c:pt idx="15">
                  <c:v>29500</c:v>
                </c:pt>
                <c:pt idx="16">
                  <c:v>4000</c:v>
                </c:pt>
                <c:pt idx="17">
                  <c:v>30000</c:v>
                </c:pt>
                <c:pt idx="18">
                  <c:v>106780</c:v>
                </c:pt>
                <c:pt idx="19">
                  <c:v>27500</c:v>
                </c:pt>
                <c:pt idx="20">
                  <c:v>11400</c:v>
                </c:pt>
                <c:pt idx="21">
                  <c:v>100480</c:v>
                </c:pt>
                <c:pt idx="22">
                  <c:v>17050</c:v>
                </c:pt>
                <c:pt idx="23">
                  <c:v>171000</c:v>
                </c:pt>
                <c:pt idx="24">
                  <c:v>2300</c:v>
                </c:pt>
                <c:pt idx="25">
                  <c:v>53700</c:v>
                </c:pt>
                <c:pt idx="26">
                  <c:v>56200</c:v>
                </c:pt>
                <c:pt idx="27">
                  <c:v>57700</c:v>
                </c:pt>
                <c:pt idx="28">
                  <c:v>130000</c:v>
                </c:pt>
                <c:pt idx="29">
                  <c:v>15000</c:v>
                </c:pt>
                <c:pt idx="30">
                  <c:v>20000</c:v>
                </c:pt>
              </c:numCache>
            </c:numRef>
          </c:val>
          <c:extLst>
            <c:ext xmlns:c16="http://schemas.microsoft.com/office/drawing/2014/chart" uri="{C3380CC4-5D6E-409C-BE32-E72D297353CC}">
              <c16:uniqueId val="{00000006-D9DF-4123-981F-1934CAC37C44}"/>
            </c:ext>
          </c:extLst>
        </c:ser>
        <c:dLbls>
          <c:dLblPos val="outEnd"/>
          <c:showLegendKey val="0"/>
          <c:showVal val="1"/>
          <c:showCatName val="0"/>
          <c:showSerName val="0"/>
          <c:showPercent val="0"/>
          <c:showBubbleSize val="0"/>
        </c:dLbls>
        <c:gapWidth val="182"/>
        <c:axId val="598642607"/>
        <c:axId val="598631087"/>
      </c:barChart>
      <c:catAx>
        <c:axId val="59864260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rgbClr val="00338D"/>
                </a:solidFill>
                <a:latin typeface="+mn-lt"/>
                <a:ea typeface="+mn-ea"/>
                <a:cs typeface="+mn-cs"/>
              </a:defRPr>
            </a:pPr>
            <a:endParaRPr lang="en-US"/>
          </a:p>
        </c:txPr>
        <c:crossAx val="598631087"/>
        <c:crosses val="autoZero"/>
        <c:auto val="1"/>
        <c:lblAlgn val="ctr"/>
        <c:lblOffset val="100"/>
        <c:noMultiLvlLbl val="0"/>
      </c:catAx>
      <c:valAx>
        <c:axId val="598631087"/>
        <c:scaling>
          <c:orientation val="minMax"/>
        </c:scaling>
        <c:delete val="0"/>
        <c:axPos val="t"/>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338D"/>
                </a:solidFill>
                <a:latin typeface="+mn-lt"/>
                <a:ea typeface="+mn-ea"/>
                <a:cs typeface="+mn-cs"/>
              </a:defRPr>
            </a:pPr>
            <a:endParaRPr lang="en-US"/>
          </a:p>
        </c:txPr>
        <c:crossAx val="598642607"/>
        <c:crosses val="autoZero"/>
        <c:crossBetween val="between"/>
      </c:valAx>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[TUS Planning Pipeline Analysis - Reporting - 02.03.2026.xlsx]TUS_pivots!PivotTable10</c:name>
    <c:fmtId val="8"/>
  </c:pivotSource>
  <c:chart>
    <c:title>
      <c:tx>
        <c:rich>
          <a:bodyPr rot="0" spcFirstLastPara="1" vertOverflow="ellipsis" vert="horz" wrap="square" anchor="ctr" anchorCtr="1"/>
          <a:lstStyle/>
          <a:p>
            <a:pPr algn="ctr" rtl="0">
              <a:defRPr lang="en-US" sz="1800" b="0" i="0" u="none" strike="noStrike" kern="1200" cap="none" spc="0" normalizeH="0" baseline="0">
                <a:solidFill>
                  <a:srgbClr val="00338D"/>
                </a:solidFill>
                <a:latin typeface="KPMG Bold" panose="020B0803030202040204" pitchFamily="34" charset="0"/>
                <a:ea typeface="+mn-ea"/>
                <a:cs typeface="+mn-cs"/>
              </a:defRPr>
            </a:pPr>
            <a:r>
              <a:rPr lang="en-US"/>
              <a:t>Number</a:t>
            </a:r>
            <a:r>
              <a:rPr lang="en-US" baseline="0"/>
              <a:t> of Applications by Approval Condition &amp; Plant Scale Category</a:t>
            </a:r>
            <a:endParaRPr lang="en-US"/>
          </a:p>
        </c:rich>
      </c:tx>
      <c:overlay val="0"/>
      <c:spPr>
        <a:noFill/>
        <a:ln>
          <a:noFill/>
        </a:ln>
        <a:effectLst/>
      </c:spPr>
      <c:txPr>
        <a:bodyPr rot="0" spcFirstLastPara="1" vertOverflow="ellipsis" vert="horz" wrap="square" anchor="ctr" anchorCtr="1"/>
        <a:lstStyle/>
        <a:p>
          <a:pPr algn="ctr" rtl="0">
            <a:defRPr lang="en-US" sz="1800" b="0" i="0" u="none" strike="noStrike" kern="1200" cap="none" spc="0" normalizeH="0" baseline="0">
              <a:solidFill>
                <a:srgbClr val="00338D"/>
              </a:solidFill>
              <a:latin typeface="KPMG Bold" panose="020B0803030202040204" pitchFamily="34" charset="0"/>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rgbClr val="1E49E2"/>
          </a:solidFill>
          <a:ln>
            <a:noFill/>
          </a:ln>
          <a:effectLst/>
        </c:spPr>
        <c:marker>
          <c:symbol val="none"/>
        </c:marker>
        <c:dLbl>
          <c:idx val="0"/>
          <c:spPr>
            <a:noFill/>
            <a:ln>
              <a:solidFill>
                <a:schemeClr val="accent1"/>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1E49E2"/>
          </a:solidFill>
          <a:ln>
            <a:noFill/>
          </a:ln>
          <a:effectLst/>
        </c:spPr>
        <c:marker>
          <c:symbol val="none"/>
        </c:marker>
        <c:dLbl>
          <c:idx val="0"/>
          <c:spPr>
            <a:solidFill>
              <a:schemeClr val="bg1"/>
            </a:solidFill>
            <a:ln>
              <a:solidFill>
                <a:srgbClr val="00338D"/>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rgbClr val="00B8F5"/>
          </a:solidFill>
          <a:ln>
            <a:noFill/>
          </a:ln>
          <a:effectLst/>
        </c:spPr>
        <c:marker>
          <c:symbol val="none"/>
        </c:marker>
        <c:dLbl>
          <c:idx val="0"/>
          <c:spPr>
            <a:solidFill>
              <a:schemeClr val="bg1"/>
            </a:solidFill>
            <a:ln>
              <a:solidFill>
                <a:srgbClr val="00338D"/>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TUS_pivots!$AG$4</c:f>
              <c:strCache>
                <c:ptCount val="1"/>
                <c:pt idx="0">
                  <c:v>Total</c:v>
                </c:pt>
              </c:strCache>
            </c:strRef>
          </c:tx>
          <c:spPr>
            <a:solidFill>
              <a:srgbClr val="00B8F5"/>
            </a:solidFill>
            <a:ln>
              <a:noFill/>
            </a:ln>
            <a:effectLst/>
          </c:spPr>
          <c:invertIfNegative val="0"/>
          <c:dLbls>
            <c:spPr>
              <a:solidFill>
                <a:schemeClr val="bg1"/>
              </a:solidFill>
              <a:ln>
                <a:solidFill>
                  <a:srgbClr val="00338D"/>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TUS_pivots!$AF$5:$AF$71</c:f>
              <c:multiLvlStrCache>
                <c:ptCount val="60"/>
                <c:lvl>
                  <c:pt idx="0">
                    <c:v>Archaeology</c:v>
                  </c:pt>
                  <c:pt idx="1">
                    <c:v>Compliance</c:v>
                  </c:pt>
                  <c:pt idx="2">
                    <c:v>Construction Management</c:v>
                  </c:pt>
                  <c:pt idx="3">
                    <c:v>Design &amp; Appearance</c:v>
                  </c:pt>
                  <c:pt idx="4">
                    <c:v>Environmental</c:v>
                  </c:pt>
                  <c:pt idx="5">
                    <c:v>Financial</c:v>
                  </c:pt>
                  <c:pt idx="6">
                    <c:v>Landscaping</c:v>
                  </c:pt>
                  <c:pt idx="7">
                    <c:v>Safety &amp; Protection</c:v>
                  </c:pt>
                  <c:pt idx="8">
                    <c:v>Traffic &amp; Access</c:v>
                  </c:pt>
                  <c:pt idx="9">
                    <c:v>Water &amp; Drainage</c:v>
                  </c:pt>
                  <c:pt idx="10">
                    <c:v>Archaeology</c:v>
                  </c:pt>
                  <c:pt idx="11">
                    <c:v>Compliance</c:v>
                  </c:pt>
                  <c:pt idx="12">
                    <c:v>Construction Management</c:v>
                  </c:pt>
                  <c:pt idx="13">
                    <c:v>Design &amp; Appearance</c:v>
                  </c:pt>
                  <c:pt idx="14">
                    <c:v>Environmental</c:v>
                  </c:pt>
                  <c:pt idx="15">
                    <c:v>Financial</c:v>
                  </c:pt>
                  <c:pt idx="16">
                    <c:v>Landscaping</c:v>
                  </c:pt>
                  <c:pt idx="17">
                    <c:v>Safety &amp; Protection</c:v>
                  </c:pt>
                  <c:pt idx="18">
                    <c:v>Traffic &amp; Access</c:v>
                  </c:pt>
                  <c:pt idx="19">
                    <c:v>Water &amp; Drainage</c:v>
                  </c:pt>
                  <c:pt idx="20">
                    <c:v>Archaeology</c:v>
                  </c:pt>
                  <c:pt idx="21">
                    <c:v>Compliance</c:v>
                  </c:pt>
                  <c:pt idx="22">
                    <c:v>Construction Management</c:v>
                  </c:pt>
                  <c:pt idx="23">
                    <c:v>Design &amp; Appearance</c:v>
                  </c:pt>
                  <c:pt idx="24">
                    <c:v>Environmental</c:v>
                  </c:pt>
                  <c:pt idx="25">
                    <c:v>Financial</c:v>
                  </c:pt>
                  <c:pt idx="26">
                    <c:v>Landscaping</c:v>
                  </c:pt>
                  <c:pt idx="27">
                    <c:v>Safety &amp; Protection</c:v>
                  </c:pt>
                  <c:pt idx="28">
                    <c:v>Traffic &amp; Access</c:v>
                  </c:pt>
                  <c:pt idx="29">
                    <c:v>Water &amp; Drainage</c:v>
                  </c:pt>
                  <c:pt idx="30">
                    <c:v>Archaeology</c:v>
                  </c:pt>
                  <c:pt idx="31">
                    <c:v>Compliance</c:v>
                  </c:pt>
                  <c:pt idx="32">
                    <c:v>Construction Management</c:v>
                  </c:pt>
                  <c:pt idx="33">
                    <c:v>Design &amp; Appearance</c:v>
                  </c:pt>
                  <c:pt idx="34">
                    <c:v>Environmental</c:v>
                  </c:pt>
                  <c:pt idx="35">
                    <c:v>Financial</c:v>
                  </c:pt>
                  <c:pt idx="36">
                    <c:v>Landscaping</c:v>
                  </c:pt>
                  <c:pt idx="37">
                    <c:v>Safety &amp; Protection</c:v>
                  </c:pt>
                  <c:pt idx="38">
                    <c:v>Traffic &amp; Access</c:v>
                  </c:pt>
                  <c:pt idx="39">
                    <c:v>Water &amp; Drainage</c:v>
                  </c:pt>
                  <c:pt idx="40">
                    <c:v>Archaeology</c:v>
                  </c:pt>
                  <c:pt idx="41">
                    <c:v>Compliance</c:v>
                  </c:pt>
                  <c:pt idx="42">
                    <c:v>Construction Management</c:v>
                  </c:pt>
                  <c:pt idx="43">
                    <c:v>Design &amp; Appearance</c:v>
                  </c:pt>
                  <c:pt idx="44">
                    <c:v>Environmental</c:v>
                  </c:pt>
                  <c:pt idx="45">
                    <c:v>Financial</c:v>
                  </c:pt>
                  <c:pt idx="46">
                    <c:v>Landscaping</c:v>
                  </c:pt>
                  <c:pt idx="47">
                    <c:v>Safety &amp; Protection</c:v>
                  </c:pt>
                  <c:pt idx="48">
                    <c:v>Traffic &amp; Access</c:v>
                  </c:pt>
                  <c:pt idx="49">
                    <c:v>Water &amp; Drainage</c:v>
                  </c:pt>
                  <c:pt idx="50">
                    <c:v>Archaeology</c:v>
                  </c:pt>
                  <c:pt idx="51">
                    <c:v>Compliance</c:v>
                  </c:pt>
                  <c:pt idx="52">
                    <c:v>Construction Management</c:v>
                  </c:pt>
                  <c:pt idx="53">
                    <c:v>Design &amp; Appearance</c:v>
                  </c:pt>
                  <c:pt idx="54">
                    <c:v>Environmental</c:v>
                  </c:pt>
                  <c:pt idx="55">
                    <c:v>Financial</c:v>
                  </c:pt>
                  <c:pt idx="56">
                    <c:v>Landscaping</c:v>
                  </c:pt>
                  <c:pt idx="57">
                    <c:v>Safety &amp; Protection</c:v>
                  </c:pt>
                  <c:pt idx="58">
                    <c:v>Traffic &amp; Access</c:v>
                  </c:pt>
                  <c:pt idx="59">
                    <c:v>Water &amp; Drainage</c:v>
                  </c:pt>
                </c:lvl>
                <c:lvl>
                  <c:pt idx="0">
                    <c:v>25k - 50k</c:v>
                  </c:pt>
                  <c:pt idx="10">
                    <c:v>50k - 100k</c:v>
                  </c:pt>
                  <c:pt idx="20">
                    <c:v>0 - 25k</c:v>
                  </c:pt>
                  <c:pt idx="30">
                    <c:v>No data</c:v>
                  </c:pt>
                  <c:pt idx="40">
                    <c:v>&gt; 200k</c:v>
                  </c:pt>
                  <c:pt idx="50">
                    <c:v>100k - 200k</c:v>
                  </c:pt>
                </c:lvl>
              </c:multiLvlStrCache>
            </c:multiLvlStrRef>
          </c:cat>
          <c:val>
            <c:numRef>
              <c:f>TUS_pivots!$AG$5:$AG$71</c:f>
              <c:numCache>
                <c:formatCode>General</c:formatCode>
                <c:ptCount val="60"/>
                <c:pt idx="0">
                  <c:v>4</c:v>
                </c:pt>
                <c:pt idx="1">
                  <c:v>8</c:v>
                </c:pt>
                <c:pt idx="2">
                  <c:v>8</c:v>
                </c:pt>
                <c:pt idx="3">
                  <c:v>6</c:v>
                </c:pt>
                <c:pt idx="4">
                  <c:v>8</c:v>
                </c:pt>
                <c:pt idx="5">
                  <c:v>6</c:v>
                </c:pt>
                <c:pt idx="6">
                  <c:v>7</c:v>
                </c:pt>
                <c:pt idx="7">
                  <c:v>8</c:v>
                </c:pt>
                <c:pt idx="8">
                  <c:v>7</c:v>
                </c:pt>
                <c:pt idx="9">
                  <c:v>7</c:v>
                </c:pt>
                <c:pt idx="10">
                  <c:v>9</c:v>
                </c:pt>
                <c:pt idx="11">
                  <c:v>12</c:v>
                </c:pt>
                <c:pt idx="12">
                  <c:v>12</c:v>
                </c:pt>
                <c:pt idx="13">
                  <c:v>12</c:v>
                </c:pt>
                <c:pt idx="14">
                  <c:v>13</c:v>
                </c:pt>
                <c:pt idx="15">
                  <c:v>13</c:v>
                </c:pt>
                <c:pt idx="16">
                  <c:v>11</c:v>
                </c:pt>
                <c:pt idx="17">
                  <c:v>11</c:v>
                </c:pt>
                <c:pt idx="18">
                  <c:v>13</c:v>
                </c:pt>
                <c:pt idx="19">
                  <c:v>13</c:v>
                </c:pt>
                <c:pt idx="20">
                  <c:v>6</c:v>
                </c:pt>
                <c:pt idx="21">
                  <c:v>13</c:v>
                </c:pt>
                <c:pt idx="22">
                  <c:v>9</c:v>
                </c:pt>
                <c:pt idx="23">
                  <c:v>11</c:v>
                </c:pt>
                <c:pt idx="24">
                  <c:v>12</c:v>
                </c:pt>
                <c:pt idx="25">
                  <c:v>10</c:v>
                </c:pt>
                <c:pt idx="26">
                  <c:v>10</c:v>
                </c:pt>
                <c:pt idx="27">
                  <c:v>11</c:v>
                </c:pt>
                <c:pt idx="28">
                  <c:v>11</c:v>
                </c:pt>
                <c:pt idx="29">
                  <c:v>11</c:v>
                </c:pt>
                <c:pt idx="30">
                  <c:v>7</c:v>
                </c:pt>
                <c:pt idx="31">
                  <c:v>8</c:v>
                </c:pt>
                <c:pt idx="32">
                  <c:v>8</c:v>
                </c:pt>
                <c:pt idx="33">
                  <c:v>7</c:v>
                </c:pt>
                <c:pt idx="34">
                  <c:v>8</c:v>
                </c:pt>
                <c:pt idx="35">
                  <c:v>7</c:v>
                </c:pt>
                <c:pt idx="36">
                  <c:v>4</c:v>
                </c:pt>
                <c:pt idx="37">
                  <c:v>8</c:v>
                </c:pt>
                <c:pt idx="38">
                  <c:v>5</c:v>
                </c:pt>
                <c:pt idx="39">
                  <c:v>8</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numCache>
            </c:numRef>
          </c:val>
          <c:extLst>
            <c:ext xmlns:c16="http://schemas.microsoft.com/office/drawing/2014/chart" uri="{C3380CC4-5D6E-409C-BE32-E72D297353CC}">
              <c16:uniqueId val="{00000006-DC83-44FC-8C8A-90A6ACFCDBA8}"/>
            </c:ext>
          </c:extLst>
        </c:ser>
        <c:dLbls>
          <c:dLblPos val="outEnd"/>
          <c:showLegendKey val="0"/>
          <c:showVal val="1"/>
          <c:showCatName val="0"/>
          <c:showSerName val="0"/>
          <c:showPercent val="0"/>
          <c:showBubbleSize val="0"/>
        </c:dLbls>
        <c:gapWidth val="182"/>
        <c:axId val="598642607"/>
        <c:axId val="598631087"/>
      </c:barChart>
      <c:catAx>
        <c:axId val="59864260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rgbClr val="00338D"/>
                </a:solidFill>
                <a:latin typeface="+mn-lt"/>
                <a:ea typeface="+mn-ea"/>
                <a:cs typeface="+mn-cs"/>
              </a:defRPr>
            </a:pPr>
            <a:endParaRPr lang="en-US"/>
          </a:p>
        </c:txPr>
        <c:crossAx val="598631087"/>
        <c:crosses val="autoZero"/>
        <c:auto val="1"/>
        <c:lblAlgn val="ctr"/>
        <c:lblOffset val="100"/>
        <c:noMultiLvlLbl val="0"/>
      </c:catAx>
      <c:valAx>
        <c:axId val="598631087"/>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338D"/>
                </a:solidFill>
                <a:latin typeface="+mn-lt"/>
                <a:ea typeface="+mn-ea"/>
                <a:cs typeface="+mn-cs"/>
              </a:defRPr>
            </a:pPr>
            <a:endParaRPr lang="en-US"/>
          </a:p>
        </c:txPr>
        <c:crossAx val="598642607"/>
        <c:crosses val="autoZero"/>
        <c:crossBetween val="between"/>
      </c:valAx>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[TUS Planning Pipeline Analysis - Reporting - 02.03.2026.xlsx]TUS_pivots!PivotTable11</c:name>
    <c:fmtId val="8"/>
  </c:pivotSource>
  <c:chart>
    <c:title>
      <c:tx>
        <c:rich>
          <a:bodyPr rot="0" spcFirstLastPara="1" vertOverflow="ellipsis" vert="horz" wrap="square" anchor="ctr" anchorCtr="1"/>
          <a:lstStyle/>
          <a:p>
            <a:pPr algn="ctr" rtl="0">
              <a:defRPr lang="en-US" sz="1800" b="0" i="0" u="none" strike="noStrike" kern="1200" cap="none" spc="0" normalizeH="0" baseline="0">
                <a:solidFill>
                  <a:srgbClr val="00338D"/>
                </a:solidFill>
                <a:latin typeface="KPMG Bold" panose="020B0803030202040204" pitchFamily="34" charset="0"/>
                <a:ea typeface="+mn-ea"/>
                <a:cs typeface="+mn-cs"/>
              </a:defRPr>
            </a:pPr>
            <a:r>
              <a:rPr lang="en-US"/>
              <a:t>Number of Applications by  Appeal Detail &amp; Plant Scale Category</a:t>
            </a:r>
          </a:p>
        </c:rich>
      </c:tx>
      <c:overlay val="0"/>
      <c:spPr>
        <a:noFill/>
        <a:ln>
          <a:noFill/>
        </a:ln>
        <a:effectLst/>
      </c:spPr>
      <c:txPr>
        <a:bodyPr rot="0" spcFirstLastPara="1" vertOverflow="ellipsis" vert="horz" wrap="square" anchor="ctr" anchorCtr="1"/>
        <a:lstStyle/>
        <a:p>
          <a:pPr algn="ctr" rtl="0">
            <a:defRPr lang="en-US" sz="1800" b="0" i="0" u="none" strike="noStrike" kern="1200" cap="none" spc="0" normalizeH="0" baseline="0">
              <a:solidFill>
                <a:srgbClr val="00338D"/>
              </a:solidFill>
              <a:latin typeface="KPMG Bold" panose="020B0803030202040204" pitchFamily="34" charset="0"/>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rgbClr val="1E49E2"/>
          </a:solidFill>
          <a:ln>
            <a:noFill/>
          </a:ln>
          <a:effectLst/>
        </c:spPr>
        <c:marker>
          <c:symbol val="none"/>
        </c:marker>
        <c:dLbl>
          <c:idx val="0"/>
          <c:spPr>
            <a:noFill/>
            <a:ln>
              <a:solidFill>
                <a:schemeClr val="accent1"/>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1E49E2"/>
          </a:solidFill>
          <a:ln>
            <a:noFill/>
          </a:ln>
          <a:effectLst/>
        </c:spPr>
        <c:marker>
          <c:symbol val="none"/>
        </c:marker>
        <c:dLbl>
          <c:idx val="0"/>
          <c:spPr>
            <a:solidFill>
              <a:schemeClr val="bg1"/>
            </a:solidFill>
            <a:ln>
              <a:solidFill>
                <a:srgbClr val="00338D"/>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rgbClr val="FD349C"/>
          </a:solidFill>
          <a:ln>
            <a:noFill/>
          </a:ln>
          <a:effectLst/>
        </c:spPr>
        <c:marker>
          <c:symbol val="none"/>
        </c:marker>
        <c:dLbl>
          <c:idx val="0"/>
          <c:spPr>
            <a:solidFill>
              <a:schemeClr val="bg1"/>
            </a:solidFill>
            <a:ln>
              <a:solidFill>
                <a:srgbClr val="00338D"/>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TUS_pivots!$AK$4</c:f>
              <c:strCache>
                <c:ptCount val="1"/>
                <c:pt idx="0">
                  <c:v>Total</c:v>
                </c:pt>
              </c:strCache>
            </c:strRef>
          </c:tx>
          <c:spPr>
            <a:solidFill>
              <a:srgbClr val="FD349C"/>
            </a:solidFill>
            <a:ln>
              <a:noFill/>
            </a:ln>
            <a:effectLst/>
          </c:spPr>
          <c:invertIfNegative val="0"/>
          <c:dLbls>
            <c:spPr>
              <a:solidFill>
                <a:schemeClr val="bg1"/>
              </a:solidFill>
              <a:ln>
                <a:solidFill>
                  <a:srgbClr val="00338D"/>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TUS_pivots!$AJ$5:$AJ$55</c:f>
              <c:multiLvlStrCache>
                <c:ptCount val="44"/>
                <c:lvl>
                  <c:pt idx="0">
                    <c:v>Amenity &amp; health</c:v>
                  </c:pt>
                  <c:pt idx="1">
                    <c:v>EIA / AA</c:v>
                  </c:pt>
                  <c:pt idx="2">
                    <c:v>Feedstock &amp; nutrient mgmt</c:v>
                  </c:pt>
                  <c:pt idx="3">
                    <c:v>Odour &amp; air / emissions</c:v>
                  </c:pt>
                  <c:pt idx="4">
                    <c:v>Policy conflict / CDP</c:v>
                  </c:pt>
                  <c:pt idx="5">
                    <c:v>Traffic &amp; roads</c:v>
                  </c:pt>
                  <c:pt idx="6">
                    <c:v>Water / hydrology</c:v>
                  </c:pt>
                  <c:pt idx="7">
                    <c:v>Amenity &amp; health</c:v>
                  </c:pt>
                  <c:pt idx="8">
                    <c:v>EIA / AA</c:v>
                  </c:pt>
                  <c:pt idx="9">
                    <c:v>Feedstock &amp; nutrient mgmt</c:v>
                  </c:pt>
                  <c:pt idx="10">
                    <c:v>Licensing (EPA/Waste/IE)</c:v>
                  </c:pt>
                  <c:pt idx="11">
                    <c:v>Odour &amp; air / emissions</c:v>
                  </c:pt>
                  <c:pt idx="12">
                    <c:v>Policy conflict / CDP</c:v>
                  </c:pt>
                  <c:pt idx="13">
                    <c:v>Traffic &amp; roads</c:v>
                  </c:pt>
                  <c:pt idx="14">
                    <c:v>Water / hydrology</c:v>
                  </c:pt>
                  <c:pt idx="15">
                    <c:v>Amenity &amp; health</c:v>
                  </c:pt>
                  <c:pt idx="16">
                    <c:v>EIA / AA</c:v>
                  </c:pt>
                  <c:pt idx="17">
                    <c:v>Feedstock &amp; nutrient mgmt</c:v>
                  </c:pt>
                  <c:pt idx="18">
                    <c:v>Licensing (EPA/Waste/IE)</c:v>
                  </c:pt>
                  <c:pt idx="19">
                    <c:v>Odour &amp; air / emissions</c:v>
                  </c:pt>
                  <c:pt idx="20">
                    <c:v>Policy conflict / CDP</c:v>
                  </c:pt>
                  <c:pt idx="21">
                    <c:v>Traffic &amp; roads</c:v>
                  </c:pt>
                  <c:pt idx="22">
                    <c:v>Water / hydrology</c:v>
                  </c:pt>
                  <c:pt idx="23">
                    <c:v>Amenity &amp; health</c:v>
                  </c:pt>
                  <c:pt idx="24">
                    <c:v>EIA / AA</c:v>
                  </c:pt>
                  <c:pt idx="25">
                    <c:v>Feedstock &amp; nutrient mgmt</c:v>
                  </c:pt>
                  <c:pt idx="26">
                    <c:v>Odour &amp; air / emissions</c:v>
                  </c:pt>
                  <c:pt idx="27">
                    <c:v>Policy conflict / CDP</c:v>
                  </c:pt>
                  <c:pt idx="28">
                    <c:v>Water / hydrology</c:v>
                  </c:pt>
                  <c:pt idx="29">
                    <c:v>Amenity &amp; health</c:v>
                  </c:pt>
                  <c:pt idx="30">
                    <c:v>EIA / AA</c:v>
                  </c:pt>
                  <c:pt idx="31">
                    <c:v>Feedstock &amp; nutrient mgmt</c:v>
                  </c:pt>
                  <c:pt idx="32">
                    <c:v>Odour &amp; air / emissions</c:v>
                  </c:pt>
                  <c:pt idx="33">
                    <c:v>Policy conflict / CDP</c:v>
                  </c:pt>
                  <c:pt idx="34">
                    <c:v>Traffic &amp; roads</c:v>
                  </c:pt>
                  <c:pt idx="35">
                    <c:v>Water / hydrology</c:v>
                  </c:pt>
                  <c:pt idx="36">
                    <c:v>Amenity &amp; health</c:v>
                  </c:pt>
                  <c:pt idx="37">
                    <c:v>EIA / AA</c:v>
                  </c:pt>
                  <c:pt idx="38">
                    <c:v>Feedstock &amp; nutrient mgmt</c:v>
                  </c:pt>
                  <c:pt idx="39">
                    <c:v>Licensing (EPA/Waste/IE)</c:v>
                  </c:pt>
                  <c:pt idx="40">
                    <c:v>Odour &amp; air / emissions</c:v>
                  </c:pt>
                  <c:pt idx="41">
                    <c:v>Policy conflict / CDP</c:v>
                  </c:pt>
                  <c:pt idx="42">
                    <c:v>Traffic &amp; roads</c:v>
                  </c:pt>
                  <c:pt idx="43">
                    <c:v>Water / hydrology</c:v>
                  </c:pt>
                </c:lvl>
                <c:lvl>
                  <c:pt idx="0">
                    <c:v>0 - 25k</c:v>
                  </c:pt>
                  <c:pt idx="7">
                    <c:v>25k - 50k</c:v>
                  </c:pt>
                  <c:pt idx="15">
                    <c:v>No data</c:v>
                  </c:pt>
                  <c:pt idx="23">
                    <c:v>&gt; 200k</c:v>
                  </c:pt>
                  <c:pt idx="29">
                    <c:v>100k - 200k</c:v>
                  </c:pt>
                  <c:pt idx="36">
                    <c:v>50k - 100k</c:v>
                  </c:pt>
                </c:lvl>
              </c:multiLvlStrCache>
            </c:multiLvlStrRef>
          </c:cat>
          <c:val>
            <c:numRef>
              <c:f>TUS_pivots!$AK$5:$AK$55</c:f>
              <c:numCache>
                <c:formatCode>General</c:formatCode>
                <c:ptCount val="44"/>
                <c:pt idx="0">
                  <c:v>4</c:v>
                </c:pt>
                <c:pt idx="1">
                  <c:v>2</c:v>
                </c:pt>
                <c:pt idx="2">
                  <c:v>5</c:v>
                </c:pt>
                <c:pt idx="3">
                  <c:v>2</c:v>
                </c:pt>
                <c:pt idx="4">
                  <c:v>4</c:v>
                </c:pt>
                <c:pt idx="5">
                  <c:v>3</c:v>
                </c:pt>
                <c:pt idx="6">
                  <c:v>5</c:v>
                </c:pt>
                <c:pt idx="7">
                  <c:v>1</c:v>
                </c:pt>
                <c:pt idx="8">
                  <c:v>1</c:v>
                </c:pt>
                <c:pt idx="9">
                  <c:v>2</c:v>
                </c:pt>
                <c:pt idx="10">
                  <c:v>1</c:v>
                </c:pt>
                <c:pt idx="11">
                  <c:v>1</c:v>
                </c:pt>
                <c:pt idx="12">
                  <c:v>1</c:v>
                </c:pt>
                <c:pt idx="13">
                  <c:v>1</c:v>
                </c:pt>
                <c:pt idx="14">
                  <c:v>1</c:v>
                </c:pt>
                <c:pt idx="15">
                  <c:v>2</c:v>
                </c:pt>
                <c:pt idx="16">
                  <c:v>3</c:v>
                </c:pt>
                <c:pt idx="17">
                  <c:v>3</c:v>
                </c:pt>
                <c:pt idx="18">
                  <c:v>2</c:v>
                </c:pt>
                <c:pt idx="19">
                  <c:v>2</c:v>
                </c:pt>
                <c:pt idx="20">
                  <c:v>2</c:v>
                </c:pt>
                <c:pt idx="21">
                  <c:v>3</c:v>
                </c:pt>
                <c:pt idx="22">
                  <c:v>3</c:v>
                </c:pt>
                <c:pt idx="23">
                  <c:v>1</c:v>
                </c:pt>
                <c:pt idx="24">
                  <c:v>1</c:v>
                </c:pt>
                <c:pt idx="25">
                  <c:v>1</c:v>
                </c:pt>
                <c:pt idx="26">
                  <c:v>1</c:v>
                </c:pt>
                <c:pt idx="27">
                  <c:v>1</c:v>
                </c:pt>
                <c:pt idx="28">
                  <c:v>1</c:v>
                </c:pt>
                <c:pt idx="29">
                  <c:v>1</c:v>
                </c:pt>
                <c:pt idx="30">
                  <c:v>1</c:v>
                </c:pt>
                <c:pt idx="31">
                  <c:v>1</c:v>
                </c:pt>
                <c:pt idx="32">
                  <c:v>1</c:v>
                </c:pt>
                <c:pt idx="33">
                  <c:v>1</c:v>
                </c:pt>
                <c:pt idx="34">
                  <c:v>1</c:v>
                </c:pt>
                <c:pt idx="35">
                  <c:v>1</c:v>
                </c:pt>
                <c:pt idx="36">
                  <c:v>4</c:v>
                </c:pt>
                <c:pt idx="37">
                  <c:v>4</c:v>
                </c:pt>
                <c:pt idx="38">
                  <c:v>4</c:v>
                </c:pt>
                <c:pt idx="39">
                  <c:v>1</c:v>
                </c:pt>
                <c:pt idx="40">
                  <c:v>3</c:v>
                </c:pt>
                <c:pt idx="41">
                  <c:v>5</c:v>
                </c:pt>
                <c:pt idx="42">
                  <c:v>4</c:v>
                </c:pt>
                <c:pt idx="43">
                  <c:v>4</c:v>
                </c:pt>
              </c:numCache>
            </c:numRef>
          </c:val>
          <c:extLst>
            <c:ext xmlns:c16="http://schemas.microsoft.com/office/drawing/2014/chart" uri="{C3380CC4-5D6E-409C-BE32-E72D297353CC}">
              <c16:uniqueId val="{00000000-1B1D-4529-910A-BFAB6D9F1319}"/>
            </c:ext>
          </c:extLst>
        </c:ser>
        <c:dLbls>
          <c:dLblPos val="outEnd"/>
          <c:showLegendKey val="0"/>
          <c:showVal val="1"/>
          <c:showCatName val="0"/>
          <c:showSerName val="0"/>
          <c:showPercent val="0"/>
          <c:showBubbleSize val="0"/>
        </c:dLbls>
        <c:gapWidth val="182"/>
        <c:axId val="598642607"/>
        <c:axId val="598631087"/>
      </c:barChart>
      <c:catAx>
        <c:axId val="59864260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rgbClr val="00338D"/>
                </a:solidFill>
                <a:latin typeface="+mn-lt"/>
                <a:ea typeface="+mn-ea"/>
                <a:cs typeface="+mn-cs"/>
              </a:defRPr>
            </a:pPr>
            <a:endParaRPr lang="en-US"/>
          </a:p>
        </c:txPr>
        <c:crossAx val="598631087"/>
        <c:crosses val="autoZero"/>
        <c:auto val="1"/>
        <c:lblAlgn val="ctr"/>
        <c:lblOffset val="100"/>
        <c:noMultiLvlLbl val="0"/>
      </c:catAx>
      <c:valAx>
        <c:axId val="598631087"/>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338D"/>
                </a:solidFill>
                <a:latin typeface="+mn-lt"/>
                <a:ea typeface="+mn-ea"/>
                <a:cs typeface="+mn-cs"/>
              </a:defRPr>
            </a:pPr>
            <a:endParaRPr lang="en-US"/>
          </a:p>
        </c:txPr>
        <c:crossAx val="598642607"/>
        <c:crosses val="autoZero"/>
        <c:crossBetween val="between"/>
      </c:valAx>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[TUS Planning Pipeline Analysis - Reporting - 02.03.2026.xlsx]TUS_pivots!PivotTable5</c:name>
    <c:fmtId val="2"/>
  </c:pivotSource>
  <c:chart>
    <c:title>
      <c:tx>
        <c:rich>
          <a:bodyPr rot="0" spcFirstLastPara="1" vertOverflow="ellipsis" vert="horz" wrap="square" anchor="ctr" anchorCtr="1"/>
          <a:lstStyle/>
          <a:p>
            <a:pPr algn="ctr" rtl="0">
              <a:defRPr lang="en-IE" sz="1800" b="0" i="0" u="none" strike="noStrike" kern="1200" cap="none" spc="0" normalizeH="0" baseline="0">
                <a:solidFill>
                  <a:srgbClr val="00338D"/>
                </a:solidFill>
                <a:latin typeface="KPMG Bold" panose="020B0803030202040204" pitchFamily="34" charset="0"/>
                <a:ea typeface="+mn-ea"/>
                <a:cs typeface="+mn-cs"/>
              </a:defRPr>
            </a:pPr>
            <a:r>
              <a:rPr lang="en-IE" sz="1800" b="0" i="0" u="none" strike="noStrike" kern="1200" cap="none" spc="0" normalizeH="0" baseline="0">
                <a:solidFill>
                  <a:srgbClr val="00338D"/>
                </a:solidFill>
                <a:latin typeface="KPMG Bold" panose="020B0803030202040204" pitchFamily="34" charset="0"/>
                <a:ea typeface="+mn-ea"/>
                <a:cs typeface="+mn-cs"/>
              </a:rPr>
              <a:t>Total Energy Equivalent by County &amp; Applications</a:t>
            </a:r>
          </a:p>
        </c:rich>
      </c:tx>
      <c:overlay val="0"/>
      <c:spPr>
        <a:noFill/>
        <a:ln>
          <a:noFill/>
        </a:ln>
        <a:effectLst/>
      </c:spPr>
      <c:txPr>
        <a:bodyPr rot="0" spcFirstLastPara="1" vertOverflow="ellipsis" vert="horz" wrap="square" anchor="ctr" anchorCtr="1"/>
        <a:lstStyle/>
        <a:p>
          <a:pPr algn="ctr" rtl="0">
            <a:defRPr lang="en-IE" sz="1800" b="0" i="0" u="none" strike="noStrike" kern="1200" cap="none" spc="0" normalizeH="0" baseline="0">
              <a:solidFill>
                <a:srgbClr val="00338D"/>
              </a:solidFill>
              <a:latin typeface="KPMG Bold" panose="020B0803030202040204" pitchFamily="34" charset="0"/>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rgbClr val="1E49E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circle"/>
          <c:size val="7"/>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rgbClr val="1E49E2"/>
          </a:solidFill>
          <a:ln>
            <a:noFill/>
          </a:ln>
          <a:effectLst/>
        </c:spPr>
        <c:marker>
          <c:symbol val="none"/>
        </c:marker>
        <c:dLbl>
          <c:idx val="0"/>
          <c:spPr>
            <a:solidFill>
              <a:schemeClr val="bg1"/>
            </a:solidFill>
            <a:ln>
              <a:solidFill>
                <a:schemeClr val="accent1"/>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spPr>
          <a:ln w="38100" cap="rnd">
            <a:solidFill>
              <a:srgbClr val="ACEAFF"/>
            </a:solidFill>
            <a:round/>
          </a:ln>
          <a:effectLst/>
        </c:spPr>
        <c:marker>
          <c:symbol val="circle"/>
          <c:size val="8"/>
          <c:spPr>
            <a:solidFill>
              <a:srgbClr val="FD349C"/>
            </a:solidFill>
            <a:ln w="12700">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1"/>
          <c:order val="1"/>
          <c:tx>
            <c:strRef>
              <c:f>TUS_pivots!$M$4</c:f>
              <c:strCache>
                <c:ptCount val="1"/>
                <c:pt idx="0">
                  <c:v>Total Energy equivalent (GWh/year)</c:v>
                </c:pt>
              </c:strCache>
            </c:strRef>
          </c:tx>
          <c:spPr>
            <a:solidFill>
              <a:srgbClr val="1E49E2"/>
            </a:solidFill>
            <a:ln>
              <a:noFill/>
            </a:ln>
            <a:effectLst/>
          </c:spPr>
          <c:invertIfNegative val="0"/>
          <c:dLbls>
            <c:spPr>
              <a:solidFill>
                <a:schemeClr val="bg1"/>
              </a:solidFill>
              <a:ln>
                <a:solidFill>
                  <a:schemeClr val="accent1"/>
                </a:solid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rgbClr val="00338D"/>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TUS_pivots!$K$5:$K$23</c:f>
              <c:strCache>
                <c:ptCount val="18"/>
                <c:pt idx="0">
                  <c:v>Cavan</c:v>
                </c:pt>
                <c:pt idx="1">
                  <c:v>Cork</c:v>
                </c:pt>
                <c:pt idx="2">
                  <c:v>Donegal</c:v>
                </c:pt>
                <c:pt idx="3">
                  <c:v>Dublin</c:v>
                </c:pt>
                <c:pt idx="4">
                  <c:v>Kerry</c:v>
                </c:pt>
                <c:pt idx="5">
                  <c:v>Kildare</c:v>
                </c:pt>
                <c:pt idx="6">
                  <c:v>Kilkenny</c:v>
                </c:pt>
                <c:pt idx="7">
                  <c:v>Laois</c:v>
                </c:pt>
                <c:pt idx="8">
                  <c:v>Limerick</c:v>
                </c:pt>
                <c:pt idx="9">
                  <c:v>Mayo</c:v>
                </c:pt>
                <c:pt idx="10">
                  <c:v>Meath</c:v>
                </c:pt>
                <c:pt idx="11">
                  <c:v>Monaghan</c:v>
                </c:pt>
                <c:pt idx="12">
                  <c:v>Offaly</c:v>
                </c:pt>
                <c:pt idx="13">
                  <c:v>Tipperary</c:v>
                </c:pt>
                <c:pt idx="14">
                  <c:v>Waterford</c:v>
                </c:pt>
                <c:pt idx="15">
                  <c:v>Westmeath</c:v>
                </c:pt>
                <c:pt idx="16">
                  <c:v>Wexford</c:v>
                </c:pt>
                <c:pt idx="17">
                  <c:v>Wicklow</c:v>
                </c:pt>
              </c:strCache>
            </c:strRef>
          </c:cat>
          <c:val>
            <c:numRef>
              <c:f>TUS_pivots!$M$5:$M$23</c:f>
              <c:numCache>
                <c:formatCode>General</c:formatCode>
                <c:ptCount val="18"/>
                <c:pt idx="1">
                  <c:v>171.78399999999999</c:v>
                </c:pt>
                <c:pt idx="2">
                  <c:v>33.730000000000004</c:v>
                </c:pt>
                <c:pt idx="3">
                  <c:v>81.087999999999994</c:v>
                </c:pt>
                <c:pt idx="4">
                  <c:v>43.480000000000004</c:v>
                </c:pt>
                <c:pt idx="5">
                  <c:v>208.23</c:v>
                </c:pt>
                <c:pt idx="6">
                  <c:v>28.4</c:v>
                </c:pt>
                <c:pt idx="7">
                  <c:v>80.17</c:v>
                </c:pt>
                <c:pt idx="8">
                  <c:v>48.224000000000004</c:v>
                </c:pt>
                <c:pt idx="9">
                  <c:v>165.9</c:v>
                </c:pt>
                <c:pt idx="10">
                  <c:v>176.1</c:v>
                </c:pt>
                <c:pt idx="11">
                  <c:v>5.3</c:v>
                </c:pt>
                <c:pt idx="12">
                  <c:v>44.699999999999996</c:v>
                </c:pt>
                <c:pt idx="13">
                  <c:v>88.12</c:v>
                </c:pt>
                <c:pt idx="14">
                  <c:v>77.5</c:v>
                </c:pt>
                <c:pt idx="15">
                  <c:v>17.52</c:v>
                </c:pt>
                <c:pt idx="16">
                  <c:v>3.96</c:v>
                </c:pt>
                <c:pt idx="17">
                  <c:v>50</c:v>
                </c:pt>
              </c:numCache>
            </c:numRef>
          </c:val>
          <c:extLst>
            <c:ext xmlns:c16="http://schemas.microsoft.com/office/drawing/2014/chart" uri="{C3380CC4-5D6E-409C-BE32-E72D297353CC}">
              <c16:uniqueId val="{00000000-B7DA-4B80-AFC5-4C6301504452}"/>
            </c:ext>
          </c:extLst>
        </c:ser>
        <c:dLbls>
          <c:showLegendKey val="0"/>
          <c:showVal val="0"/>
          <c:showCatName val="0"/>
          <c:showSerName val="0"/>
          <c:showPercent val="0"/>
          <c:showBubbleSize val="0"/>
        </c:dLbls>
        <c:gapWidth val="180"/>
        <c:axId val="611452943"/>
        <c:axId val="611456783"/>
      </c:barChart>
      <c:lineChart>
        <c:grouping val="standard"/>
        <c:varyColors val="0"/>
        <c:ser>
          <c:idx val="0"/>
          <c:order val="0"/>
          <c:tx>
            <c:strRef>
              <c:f>TUS_pivots!$L$4</c:f>
              <c:strCache>
                <c:ptCount val="1"/>
                <c:pt idx="0">
                  <c:v>Proportion of Applications</c:v>
                </c:pt>
              </c:strCache>
            </c:strRef>
          </c:tx>
          <c:spPr>
            <a:ln w="38100" cap="rnd">
              <a:solidFill>
                <a:srgbClr val="ACEAFF"/>
              </a:solidFill>
              <a:round/>
            </a:ln>
            <a:effectLst/>
          </c:spPr>
          <c:marker>
            <c:symbol val="circle"/>
            <c:size val="8"/>
            <c:spPr>
              <a:solidFill>
                <a:srgbClr val="FD349C"/>
              </a:solidFill>
              <a:ln w="12700">
                <a:solidFill>
                  <a:schemeClr val="accent1"/>
                </a:solidFill>
              </a:ln>
              <a:effectLst/>
            </c:spPr>
          </c:marker>
          <c:cat>
            <c:strRef>
              <c:f>TUS_pivots!$K$5:$K$23</c:f>
              <c:strCache>
                <c:ptCount val="18"/>
                <c:pt idx="0">
                  <c:v>Cavan</c:v>
                </c:pt>
                <c:pt idx="1">
                  <c:v>Cork</c:v>
                </c:pt>
                <c:pt idx="2">
                  <c:v>Donegal</c:v>
                </c:pt>
                <c:pt idx="3">
                  <c:v>Dublin</c:v>
                </c:pt>
                <c:pt idx="4">
                  <c:v>Kerry</c:v>
                </c:pt>
                <c:pt idx="5">
                  <c:v>Kildare</c:v>
                </c:pt>
                <c:pt idx="6">
                  <c:v>Kilkenny</c:v>
                </c:pt>
                <c:pt idx="7">
                  <c:v>Laois</c:v>
                </c:pt>
                <c:pt idx="8">
                  <c:v>Limerick</c:v>
                </c:pt>
                <c:pt idx="9">
                  <c:v>Mayo</c:v>
                </c:pt>
                <c:pt idx="10">
                  <c:v>Meath</c:v>
                </c:pt>
                <c:pt idx="11">
                  <c:v>Monaghan</c:v>
                </c:pt>
                <c:pt idx="12">
                  <c:v>Offaly</c:v>
                </c:pt>
                <c:pt idx="13">
                  <c:v>Tipperary</c:v>
                </c:pt>
                <c:pt idx="14">
                  <c:v>Waterford</c:v>
                </c:pt>
                <c:pt idx="15">
                  <c:v>Westmeath</c:v>
                </c:pt>
                <c:pt idx="16">
                  <c:v>Wexford</c:v>
                </c:pt>
                <c:pt idx="17">
                  <c:v>Wicklow</c:v>
                </c:pt>
              </c:strCache>
            </c:strRef>
          </c:cat>
          <c:val>
            <c:numRef>
              <c:f>TUS_pivots!$L$5:$L$23</c:f>
              <c:numCache>
                <c:formatCode>0%</c:formatCode>
                <c:ptCount val="18"/>
                <c:pt idx="0">
                  <c:v>1.3698630136986301E-2</c:v>
                </c:pt>
                <c:pt idx="1">
                  <c:v>0.1095890410958904</c:v>
                </c:pt>
                <c:pt idx="2">
                  <c:v>0.1095890410958904</c:v>
                </c:pt>
                <c:pt idx="3">
                  <c:v>0.12328767123287671</c:v>
                </c:pt>
                <c:pt idx="4">
                  <c:v>4.1095890410958902E-2</c:v>
                </c:pt>
                <c:pt idx="5">
                  <c:v>5.4794520547945202E-2</c:v>
                </c:pt>
                <c:pt idx="6">
                  <c:v>2.7397260273972601E-2</c:v>
                </c:pt>
                <c:pt idx="7">
                  <c:v>2.7397260273972601E-2</c:v>
                </c:pt>
                <c:pt idx="8">
                  <c:v>4.1095890410958902E-2</c:v>
                </c:pt>
                <c:pt idx="9">
                  <c:v>8.2191780821917804E-2</c:v>
                </c:pt>
                <c:pt idx="10">
                  <c:v>0.1095890410958904</c:v>
                </c:pt>
                <c:pt idx="11">
                  <c:v>1.3698630136986301E-2</c:v>
                </c:pt>
                <c:pt idx="12">
                  <c:v>2.7397260273972601E-2</c:v>
                </c:pt>
                <c:pt idx="13">
                  <c:v>8.2191780821917804E-2</c:v>
                </c:pt>
                <c:pt idx="14">
                  <c:v>5.4794520547945202E-2</c:v>
                </c:pt>
                <c:pt idx="15">
                  <c:v>2.7397260273972601E-2</c:v>
                </c:pt>
                <c:pt idx="16">
                  <c:v>4.1095890410958902E-2</c:v>
                </c:pt>
                <c:pt idx="17">
                  <c:v>1.3698630136986301E-2</c:v>
                </c:pt>
              </c:numCache>
            </c:numRef>
          </c:val>
          <c:smooth val="1"/>
          <c:extLst>
            <c:ext xmlns:c16="http://schemas.microsoft.com/office/drawing/2014/chart" uri="{C3380CC4-5D6E-409C-BE32-E72D297353CC}">
              <c16:uniqueId val="{00000001-B7DA-4B80-AFC5-4C6301504452}"/>
            </c:ext>
          </c:extLst>
        </c:ser>
        <c:dLbls>
          <c:showLegendKey val="0"/>
          <c:showVal val="0"/>
          <c:showCatName val="0"/>
          <c:showSerName val="0"/>
          <c:showPercent val="0"/>
          <c:showBubbleSize val="0"/>
        </c:dLbls>
        <c:marker val="1"/>
        <c:smooth val="0"/>
        <c:axId val="310955439"/>
        <c:axId val="310954959"/>
      </c:lineChart>
      <c:catAx>
        <c:axId val="611452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00338D"/>
                </a:solidFill>
                <a:latin typeface="+mn-lt"/>
                <a:ea typeface="+mn-ea"/>
                <a:cs typeface="+mn-cs"/>
              </a:defRPr>
            </a:pPr>
            <a:endParaRPr lang="en-US"/>
          </a:p>
        </c:txPr>
        <c:crossAx val="611456783"/>
        <c:crosses val="autoZero"/>
        <c:auto val="1"/>
        <c:lblAlgn val="ctr"/>
        <c:lblOffset val="100"/>
        <c:noMultiLvlLbl val="0"/>
      </c:catAx>
      <c:valAx>
        <c:axId val="61145678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338D"/>
                </a:solidFill>
                <a:latin typeface="+mn-lt"/>
                <a:ea typeface="+mn-ea"/>
                <a:cs typeface="+mn-cs"/>
              </a:defRPr>
            </a:pPr>
            <a:endParaRPr lang="en-US"/>
          </a:p>
        </c:txPr>
        <c:crossAx val="611452943"/>
        <c:crosses val="autoZero"/>
        <c:crossBetween val="between"/>
      </c:valAx>
      <c:valAx>
        <c:axId val="310954959"/>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338D"/>
                </a:solidFill>
                <a:latin typeface="+mn-lt"/>
                <a:ea typeface="+mn-ea"/>
                <a:cs typeface="+mn-cs"/>
              </a:defRPr>
            </a:pPr>
            <a:endParaRPr lang="en-US"/>
          </a:p>
        </c:txPr>
        <c:crossAx val="310955439"/>
        <c:crosses val="max"/>
        <c:crossBetween val="between"/>
      </c:valAx>
      <c:catAx>
        <c:axId val="310955439"/>
        <c:scaling>
          <c:orientation val="minMax"/>
        </c:scaling>
        <c:delete val="1"/>
        <c:axPos val="b"/>
        <c:numFmt formatCode="General" sourceLinked="1"/>
        <c:majorTickMark val="out"/>
        <c:minorTickMark val="none"/>
        <c:tickLblPos val="nextTo"/>
        <c:crossAx val="310954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00338D"/>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[TUS Planning Pipeline Analysis - Reporting - 02.03.2026.xlsx]TUS_pivots!PivotTable3</c:name>
    <c:fmtId val="5"/>
  </c:pivotSource>
  <c:chart>
    <c:title>
      <c:tx>
        <c:rich>
          <a:bodyPr rot="0" spcFirstLastPara="1" vertOverflow="ellipsis" vert="horz" wrap="square" anchor="ctr" anchorCtr="1"/>
          <a:lstStyle/>
          <a:p>
            <a:pPr algn="ctr" rtl="0">
              <a:defRPr lang="en-US" sz="1800" b="0" i="0" u="none" strike="noStrike" kern="1200" cap="none" spc="0" normalizeH="0" baseline="0">
                <a:solidFill>
                  <a:srgbClr val="00338D"/>
                </a:solidFill>
                <a:latin typeface="KPMG Bold" panose="020B0803030202040204" pitchFamily="34" charset="0"/>
                <a:ea typeface="+mn-ea"/>
                <a:cs typeface="+mn-cs"/>
              </a:defRPr>
            </a:pPr>
            <a:r>
              <a:rPr lang="en-US" sz="1800" b="0" i="0" u="none" strike="noStrike" kern="1200" cap="none" spc="0" normalizeH="0" baseline="0">
                <a:solidFill>
                  <a:srgbClr val="00338D"/>
                </a:solidFill>
                <a:latin typeface="KPMG Bold" panose="020B0803030202040204" pitchFamily="34" charset="0"/>
                <a:ea typeface="+mn-ea"/>
                <a:cs typeface="+mn-cs"/>
              </a:rPr>
              <a:t>Proportion of Applications by Council Decision</a:t>
            </a:r>
          </a:p>
        </c:rich>
      </c:tx>
      <c:overlay val="0"/>
      <c:spPr>
        <a:noFill/>
        <a:ln>
          <a:noFill/>
        </a:ln>
        <a:effectLst/>
      </c:spPr>
      <c:txPr>
        <a:bodyPr rot="0" spcFirstLastPara="1" vertOverflow="ellipsis" vert="horz" wrap="square" anchor="ctr" anchorCtr="1"/>
        <a:lstStyle/>
        <a:p>
          <a:pPr algn="ctr" rtl="0">
            <a:defRPr lang="en-US" sz="1800" b="0" i="0" u="none" strike="noStrike" kern="1200" cap="none" spc="0" normalizeH="0" baseline="0">
              <a:solidFill>
                <a:srgbClr val="00338D"/>
              </a:solidFill>
              <a:latin typeface="KPMG Bold" panose="020B0803030202040204" pitchFamily="34" charset="0"/>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6"/>
        <c:spPr>
          <a:solidFill>
            <a:srgbClr val="00338D"/>
          </a:solidFill>
          <a:ln w="19050">
            <a:solidFill>
              <a:schemeClr val="lt1"/>
            </a:solidFill>
          </a:ln>
          <a:effectLst/>
        </c:spPr>
      </c:pivotFmt>
      <c:pivotFmt>
        <c:idx val="7"/>
        <c:spPr>
          <a:solidFill>
            <a:srgbClr val="0C233C"/>
          </a:solidFill>
          <a:ln w="19050">
            <a:solidFill>
              <a:schemeClr val="lt1"/>
            </a:solidFill>
          </a:ln>
          <a:effectLst/>
        </c:spPr>
      </c:pivotFmt>
      <c:pivotFmt>
        <c:idx val="8"/>
        <c:spPr>
          <a:solidFill>
            <a:srgbClr val="00B8F5"/>
          </a:solidFill>
          <a:ln w="19050">
            <a:solidFill>
              <a:schemeClr val="lt1"/>
            </a:solidFill>
          </a:ln>
          <a:effectLst/>
        </c:spPr>
      </c:pivotFmt>
      <c:pivotFmt>
        <c:idx val="9"/>
        <c:spPr>
          <a:solidFill>
            <a:srgbClr val="1E49E2"/>
          </a:solidFill>
          <a:ln w="19050">
            <a:noFill/>
          </a:ln>
          <a:effectLst/>
        </c:spPr>
      </c:pivotFmt>
      <c:pivotFmt>
        <c:idx val="10"/>
        <c:spPr>
          <a:solidFill>
            <a:srgbClr val="00338D"/>
          </a:solidFill>
          <a:ln w="19050">
            <a:noFill/>
          </a:ln>
          <a:effectLst/>
        </c:spPr>
      </c:pivotFmt>
      <c:pivotFmt>
        <c:idx val="11"/>
        <c:spPr>
          <a:solidFill>
            <a:srgbClr val="0C233C"/>
          </a:solidFill>
          <a:ln w="19050">
            <a:noFill/>
          </a:ln>
          <a:effectLst/>
        </c:spPr>
      </c:pivotFmt>
      <c:pivotFmt>
        <c:idx val="12"/>
        <c:spPr>
          <a:solidFill>
            <a:srgbClr val="00B8F5"/>
          </a:solidFill>
          <a:ln w="19050">
            <a:noFill/>
          </a:ln>
          <a:effectLst/>
        </c:spPr>
      </c:pivotFmt>
      <c:pivotFmt>
        <c:idx val="13"/>
        <c:spPr>
          <a:solidFill>
            <a:srgbClr val="FD349C"/>
          </a:solidFill>
          <a:ln w="19050">
            <a:noFill/>
          </a:ln>
          <a:effectLst/>
        </c:spPr>
      </c:pivotFmt>
      <c:pivotFmt>
        <c:idx val="14"/>
        <c:spPr>
          <a:solidFill>
            <a:schemeClr val="accent1"/>
          </a:solidFill>
          <a:ln w="19050">
            <a:noFill/>
          </a:ln>
          <a:effectLst/>
        </c:spPr>
      </c:pivotFmt>
      <c:pivotFmt>
        <c:idx val="15"/>
        <c:spPr>
          <a:solidFill>
            <a:schemeClr val="accent1"/>
          </a:solidFill>
          <a:ln w="19050">
            <a:noFill/>
          </a:ln>
          <a:effectLst/>
        </c:spPr>
      </c:pivotFmt>
      <c:pivotFmt>
        <c:idx val="16"/>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7"/>
        <c:spPr>
          <a:solidFill>
            <a:srgbClr val="1E49E2"/>
          </a:solidFill>
          <a:ln w="19050">
            <a:noFill/>
          </a:ln>
          <a:effectLst/>
        </c:spPr>
      </c:pivotFmt>
      <c:pivotFmt>
        <c:idx val="18"/>
        <c:spPr>
          <a:solidFill>
            <a:srgbClr val="00338D"/>
          </a:solidFill>
          <a:ln w="19050">
            <a:noFill/>
          </a:ln>
          <a:effectLst/>
        </c:spPr>
      </c:pivotFmt>
      <c:pivotFmt>
        <c:idx val="19"/>
        <c:spPr>
          <a:solidFill>
            <a:srgbClr val="0C233C"/>
          </a:solidFill>
          <a:ln w="19050">
            <a:noFill/>
          </a:ln>
          <a:effectLst/>
        </c:spPr>
      </c:pivotFmt>
      <c:pivotFmt>
        <c:idx val="20"/>
        <c:spPr>
          <a:solidFill>
            <a:schemeClr val="accent1"/>
          </a:solidFill>
          <a:ln w="19050">
            <a:noFill/>
          </a:ln>
          <a:effectLst/>
        </c:spPr>
      </c:pivotFmt>
      <c:pivotFmt>
        <c:idx val="21"/>
        <c:spPr>
          <a:solidFill>
            <a:schemeClr val="accent1"/>
          </a:solidFill>
          <a:ln w="19050">
            <a:noFill/>
          </a:ln>
          <a:effectLst/>
        </c:spPr>
      </c:pivotFmt>
      <c:pivotFmt>
        <c:idx val="22"/>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3"/>
        <c:spPr>
          <a:solidFill>
            <a:srgbClr val="1E49E2"/>
          </a:solidFill>
          <a:ln w="19050">
            <a:noFill/>
          </a:ln>
          <a:effectLst/>
        </c:spPr>
      </c:pivotFmt>
      <c:pivotFmt>
        <c:idx val="24"/>
        <c:spPr>
          <a:solidFill>
            <a:srgbClr val="00338D"/>
          </a:solidFill>
          <a:ln w="19050">
            <a:noFill/>
          </a:ln>
          <a:effectLst/>
        </c:spPr>
      </c:pivotFmt>
      <c:pivotFmt>
        <c:idx val="25"/>
        <c:spPr>
          <a:solidFill>
            <a:srgbClr val="0C233C"/>
          </a:solidFill>
          <a:ln w="19050">
            <a:noFill/>
          </a:ln>
          <a:effectLst/>
        </c:spPr>
      </c:pivotFmt>
      <c:pivotFmt>
        <c:idx val="26"/>
        <c:spPr>
          <a:solidFill>
            <a:schemeClr val="accent1"/>
          </a:solidFill>
          <a:ln w="19050">
            <a:noFill/>
          </a:ln>
          <a:effectLst/>
        </c:spPr>
      </c:pivotFmt>
      <c:pivotFmt>
        <c:idx val="27"/>
        <c:spPr>
          <a:solidFill>
            <a:schemeClr val="accent1"/>
          </a:solidFill>
          <a:ln w="19050">
            <a:noFill/>
          </a:ln>
          <a:effectLst/>
        </c:spPr>
      </c:pivotFmt>
      <c:pivotFmt>
        <c:idx val="28"/>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9"/>
        <c:spPr>
          <a:solidFill>
            <a:srgbClr val="1E49E2"/>
          </a:solidFill>
          <a:ln w="19050">
            <a:noFill/>
          </a:ln>
          <a:effectLst/>
        </c:spPr>
      </c:pivotFmt>
      <c:pivotFmt>
        <c:idx val="30"/>
        <c:spPr>
          <a:solidFill>
            <a:srgbClr val="00338D"/>
          </a:solidFill>
          <a:ln w="19050">
            <a:noFill/>
          </a:ln>
          <a:effectLst/>
        </c:spPr>
      </c:pivotFmt>
      <c:pivotFmt>
        <c:idx val="31"/>
        <c:spPr>
          <a:solidFill>
            <a:srgbClr val="0C233C"/>
          </a:solidFill>
          <a:ln w="19050">
            <a:noFill/>
          </a:ln>
          <a:effectLst/>
        </c:spPr>
      </c:pivotFmt>
      <c:pivotFmt>
        <c:idx val="32"/>
        <c:spPr>
          <a:solidFill>
            <a:schemeClr val="accent1"/>
          </a:solidFill>
          <a:ln w="19050">
            <a:noFill/>
          </a:ln>
          <a:effectLst/>
        </c:spPr>
      </c:pivotFmt>
      <c:pivotFmt>
        <c:idx val="33"/>
        <c:spPr>
          <a:solidFill>
            <a:schemeClr val="accent1"/>
          </a:solidFill>
          <a:ln w="19050">
            <a:noFill/>
          </a:ln>
          <a:effectLst/>
        </c:spPr>
      </c:pivotFmt>
      <c:pivotFmt>
        <c:idx val="34"/>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5"/>
        <c:spPr>
          <a:solidFill>
            <a:srgbClr val="1E49E2"/>
          </a:solidFill>
          <a:ln w="19050">
            <a:noFill/>
          </a:ln>
          <a:effectLst/>
        </c:spPr>
      </c:pivotFmt>
      <c:pivotFmt>
        <c:idx val="36"/>
        <c:spPr>
          <a:solidFill>
            <a:srgbClr val="00338D"/>
          </a:solidFill>
          <a:ln w="19050">
            <a:noFill/>
          </a:ln>
          <a:effectLst/>
        </c:spPr>
      </c:pivotFmt>
      <c:pivotFmt>
        <c:idx val="37"/>
        <c:spPr>
          <a:solidFill>
            <a:srgbClr val="0C233C"/>
          </a:solidFill>
          <a:ln w="19050">
            <a:noFill/>
          </a:ln>
          <a:effectLst/>
        </c:spPr>
      </c:pivotFmt>
      <c:pivotFmt>
        <c:idx val="38"/>
        <c:spPr>
          <a:solidFill>
            <a:schemeClr val="accent1"/>
          </a:solidFill>
          <a:ln w="19050">
            <a:noFill/>
          </a:ln>
          <a:effectLst/>
        </c:spPr>
      </c:pivotFmt>
      <c:pivotFmt>
        <c:idx val="39"/>
        <c:spPr>
          <a:solidFill>
            <a:schemeClr val="accent1"/>
          </a:solidFill>
          <a:ln w="19050">
            <a:noFill/>
          </a:ln>
          <a:effectLst/>
        </c:spPr>
      </c:pivotFmt>
      <c:pivotFmt>
        <c:idx val="40"/>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1"/>
        <c:spPr>
          <a:solidFill>
            <a:srgbClr val="1E49E2"/>
          </a:solidFill>
          <a:ln w="19050">
            <a:noFill/>
          </a:ln>
          <a:effectLst/>
        </c:spPr>
      </c:pivotFmt>
      <c:pivotFmt>
        <c:idx val="42"/>
        <c:spPr>
          <a:solidFill>
            <a:srgbClr val="00B8F5"/>
          </a:solidFill>
          <a:ln w="19050">
            <a:noFill/>
          </a:ln>
          <a:effectLst/>
        </c:spPr>
      </c:pivotFmt>
      <c:pivotFmt>
        <c:idx val="43"/>
        <c:spPr>
          <a:solidFill>
            <a:srgbClr val="0C233C"/>
          </a:solidFill>
          <a:ln w="19050">
            <a:noFill/>
          </a:ln>
          <a:effectLst/>
        </c:spPr>
      </c:pivotFmt>
      <c:pivotFmt>
        <c:idx val="44"/>
        <c:spPr>
          <a:solidFill>
            <a:srgbClr val="00338D"/>
          </a:solidFill>
          <a:ln w="19050">
            <a:noFill/>
          </a:ln>
          <a:effectLst/>
        </c:spPr>
      </c:pivotFmt>
      <c:pivotFmt>
        <c:idx val="45"/>
        <c:spPr>
          <a:solidFill>
            <a:srgbClr val="FD349C"/>
          </a:solidFill>
          <a:ln w="19050">
            <a:noFill/>
          </a:ln>
          <a:effectLst/>
        </c:spPr>
      </c:pivotFmt>
    </c:pivotFmts>
    <c:plotArea>
      <c:layout/>
      <c:pieChart>
        <c:varyColors val="1"/>
        <c:ser>
          <c:idx val="0"/>
          <c:order val="0"/>
          <c:tx>
            <c:strRef>
              <c:f>TUS_pivots!$H$4</c:f>
              <c:strCache>
                <c:ptCount val="1"/>
                <c:pt idx="0">
                  <c:v>Total</c:v>
                </c:pt>
              </c:strCache>
            </c:strRef>
          </c:tx>
          <c:spPr>
            <a:ln>
              <a:noFill/>
            </a:ln>
          </c:spPr>
          <c:dPt>
            <c:idx val="0"/>
            <c:bubble3D val="0"/>
            <c:spPr>
              <a:solidFill>
                <a:srgbClr val="1E49E2"/>
              </a:solidFill>
              <a:ln w="19050">
                <a:noFill/>
              </a:ln>
              <a:effectLst/>
            </c:spPr>
            <c:extLst>
              <c:ext xmlns:c16="http://schemas.microsoft.com/office/drawing/2014/chart" uri="{C3380CC4-5D6E-409C-BE32-E72D297353CC}">
                <c16:uniqueId val="{00000001-1E02-48C6-AB2B-B17C04E02A44}"/>
              </c:ext>
            </c:extLst>
          </c:dPt>
          <c:dPt>
            <c:idx val="1"/>
            <c:bubble3D val="0"/>
            <c:spPr>
              <a:solidFill>
                <a:srgbClr val="00B8F5"/>
              </a:solidFill>
              <a:ln w="19050">
                <a:noFill/>
              </a:ln>
              <a:effectLst/>
            </c:spPr>
            <c:extLst>
              <c:ext xmlns:c16="http://schemas.microsoft.com/office/drawing/2014/chart" uri="{C3380CC4-5D6E-409C-BE32-E72D297353CC}">
                <c16:uniqueId val="{00000003-1E02-48C6-AB2B-B17C04E02A44}"/>
              </c:ext>
            </c:extLst>
          </c:dPt>
          <c:dPt>
            <c:idx val="2"/>
            <c:bubble3D val="0"/>
            <c:spPr>
              <a:solidFill>
                <a:srgbClr val="0C233C"/>
              </a:solidFill>
              <a:ln w="19050">
                <a:noFill/>
              </a:ln>
              <a:effectLst/>
            </c:spPr>
            <c:extLst>
              <c:ext xmlns:c16="http://schemas.microsoft.com/office/drawing/2014/chart" uri="{C3380CC4-5D6E-409C-BE32-E72D297353CC}">
                <c16:uniqueId val="{00000005-1E02-48C6-AB2B-B17C04E02A44}"/>
              </c:ext>
            </c:extLst>
          </c:dPt>
          <c:dPt>
            <c:idx val="3"/>
            <c:bubble3D val="0"/>
            <c:spPr>
              <a:solidFill>
                <a:srgbClr val="00338D"/>
              </a:solidFill>
              <a:ln w="19050">
                <a:noFill/>
              </a:ln>
              <a:effectLst/>
            </c:spPr>
            <c:extLst>
              <c:ext xmlns:c16="http://schemas.microsoft.com/office/drawing/2014/chart" uri="{C3380CC4-5D6E-409C-BE32-E72D297353CC}">
                <c16:uniqueId val="{00000007-1E02-48C6-AB2B-B17C04E02A44}"/>
              </c:ext>
            </c:extLst>
          </c:dPt>
          <c:dPt>
            <c:idx val="4"/>
            <c:bubble3D val="0"/>
            <c:spPr>
              <a:solidFill>
                <a:srgbClr val="FD349C"/>
              </a:solidFill>
              <a:ln w="19050">
                <a:noFill/>
              </a:ln>
              <a:effectLst/>
            </c:spPr>
            <c:extLst>
              <c:ext xmlns:c16="http://schemas.microsoft.com/office/drawing/2014/chart" uri="{C3380CC4-5D6E-409C-BE32-E72D297353CC}">
                <c16:uniqueId val="{00000009-1E02-48C6-AB2B-B17C04E02A44}"/>
              </c:ext>
            </c:extLst>
          </c:dPt>
          <c:dPt>
            <c:idx val="5"/>
            <c:bubble3D val="0"/>
            <c:spPr>
              <a:solidFill>
                <a:schemeClr val="accent6"/>
              </a:solidFill>
              <a:ln w="19050">
                <a:noFill/>
              </a:ln>
              <a:effectLst/>
            </c:spPr>
            <c:extLst>
              <c:ext xmlns:c16="http://schemas.microsoft.com/office/drawing/2014/chart" uri="{C3380CC4-5D6E-409C-BE32-E72D297353CC}">
                <c16:uniqueId val="{0000000B-1E02-48C6-AB2B-B17C04E02A44}"/>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TUS_pivots!$G$5:$G$10</c:f>
              <c:strCache>
                <c:ptCount val="5"/>
                <c:pt idx="0">
                  <c:v>Conditional</c:v>
                </c:pt>
                <c:pt idx="1">
                  <c:v>Refused</c:v>
                </c:pt>
                <c:pt idx="2">
                  <c:v>Granted extension</c:v>
                </c:pt>
                <c:pt idx="3">
                  <c:v>Granted</c:v>
                </c:pt>
                <c:pt idx="4">
                  <c:v>Refused extension</c:v>
                </c:pt>
              </c:strCache>
            </c:strRef>
          </c:cat>
          <c:val>
            <c:numRef>
              <c:f>TUS_pivots!$H$5:$H$10</c:f>
              <c:numCache>
                <c:formatCode>0%</c:formatCode>
                <c:ptCount val="5"/>
                <c:pt idx="0">
                  <c:v>0.52054794520547942</c:v>
                </c:pt>
                <c:pt idx="1">
                  <c:v>0.24657534246575341</c:v>
                </c:pt>
                <c:pt idx="2">
                  <c:v>0.15068493150684931</c:v>
                </c:pt>
                <c:pt idx="3">
                  <c:v>6.8493150684931503E-2</c:v>
                </c:pt>
                <c:pt idx="4">
                  <c:v>1.3698630136986301E-2</c:v>
                </c:pt>
              </c:numCache>
            </c:numRef>
          </c:val>
          <c:extLst>
            <c:ext xmlns:c16="http://schemas.microsoft.com/office/drawing/2014/chart" uri="{C3380CC4-5D6E-409C-BE32-E72D297353CC}">
              <c16:uniqueId val="{0000000C-1E02-48C6-AB2B-B17C04E02A44}"/>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lang="en-US" sz="900" b="0" i="0" u="none" strike="noStrike" kern="1200" baseline="0">
              <a:solidFill>
                <a:srgbClr val="00338D"/>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[TUS Planning Pipeline Analysis - Reporting - 02.03.2026.xlsx]TUS_pivots!PivotTable12</c:name>
    <c:fmtId val="7"/>
  </c:pivotSource>
  <c:chart>
    <c:title>
      <c:tx>
        <c:rich>
          <a:bodyPr rot="0" spcFirstLastPara="1" vertOverflow="ellipsis" vert="horz" wrap="square" anchor="ctr" anchorCtr="1"/>
          <a:lstStyle/>
          <a:p>
            <a:pPr algn="ctr" rtl="0">
              <a:defRPr lang="en-US" sz="1800" b="0" i="0" u="none" strike="noStrike" kern="1200" cap="none" spc="0" normalizeH="0" baseline="0">
                <a:solidFill>
                  <a:srgbClr val="00338D"/>
                </a:solidFill>
                <a:latin typeface="KPMG Bold" panose="020B0803030202040204" pitchFamily="34" charset="0"/>
                <a:ea typeface="+mn-ea"/>
                <a:cs typeface="+mn-cs"/>
              </a:defRPr>
            </a:pPr>
            <a:r>
              <a:rPr lang="en-US" sz="1800" b="0" i="0" u="none" strike="noStrike" kern="1200" cap="none" spc="0" normalizeH="0" baseline="0">
                <a:solidFill>
                  <a:srgbClr val="00338D"/>
                </a:solidFill>
                <a:latin typeface="KPMG Bold" panose="020B0803030202040204" pitchFamily="34" charset="0"/>
                <a:ea typeface="+mn-ea"/>
                <a:cs typeface="+mn-cs"/>
              </a:rPr>
              <a:t>Proportion of Applications by Plant Scale</a:t>
            </a:r>
          </a:p>
        </c:rich>
      </c:tx>
      <c:overlay val="0"/>
      <c:spPr>
        <a:noFill/>
        <a:ln>
          <a:noFill/>
        </a:ln>
        <a:effectLst/>
      </c:spPr>
      <c:txPr>
        <a:bodyPr rot="0" spcFirstLastPara="1" vertOverflow="ellipsis" vert="horz" wrap="square" anchor="ctr" anchorCtr="1"/>
        <a:lstStyle/>
        <a:p>
          <a:pPr algn="ctr" rtl="0">
            <a:defRPr lang="en-US" sz="1800" b="0" i="0" u="none" strike="noStrike" kern="1200" cap="none" spc="0" normalizeH="0" baseline="0">
              <a:solidFill>
                <a:srgbClr val="00338D"/>
              </a:solidFill>
              <a:latin typeface="KPMG Bold" panose="020B0803030202040204" pitchFamily="34" charset="0"/>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6"/>
        <c:spPr>
          <a:solidFill>
            <a:srgbClr val="00338D"/>
          </a:solidFill>
          <a:ln w="19050">
            <a:solidFill>
              <a:schemeClr val="lt1"/>
            </a:solidFill>
          </a:ln>
          <a:effectLst/>
        </c:spPr>
      </c:pivotFmt>
      <c:pivotFmt>
        <c:idx val="7"/>
        <c:spPr>
          <a:solidFill>
            <a:srgbClr val="0C233C"/>
          </a:solidFill>
          <a:ln w="19050">
            <a:solidFill>
              <a:schemeClr val="lt1"/>
            </a:solidFill>
          </a:ln>
          <a:effectLst/>
        </c:spPr>
      </c:pivotFmt>
      <c:pivotFmt>
        <c:idx val="8"/>
        <c:spPr>
          <a:solidFill>
            <a:srgbClr val="00B8F5"/>
          </a:solidFill>
          <a:ln w="19050">
            <a:solidFill>
              <a:schemeClr val="lt1"/>
            </a:solidFill>
          </a:ln>
          <a:effectLst/>
        </c:spPr>
      </c:pivotFmt>
      <c:pivotFmt>
        <c:idx val="9"/>
        <c:spPr>
          <a:solidFill>
            <a:srgbClr val="1E49E2"/>
          </a:solidFill>
          <a:ln w="19050">
            <a:noFill/>
          </a:ln>
          <a:effectLst/>
        </c:spPr>
      </c:pivotFmt>
      <c:pivotFmt>
        <c:idx val="10"/>
        <c:spPr>
          <a:solidFill>
            <a:srgbClr val="00338D"/>
          </a:solidFill>
          <a:ln w="19050">
            <a:noFill/>
          </a:ln>
          <a:effectLst/>
        </c:spPr>
      </c:pivotFmt>
      <c:pivotFmt>
        <c:idx val="11"/>
        <c:spPr>
          <a:solidFill>
            <a:srgbClr val="0C233C"/>
          </a:solidFill>
          <a:ln w="19050">
            <a:noFill/>
          </a:ln>
          <a:effectLst/>
        </c:spPr>
      </c:pivotFmt>
      <c:pivotFmt>
        <c:idx val="12"/>
        <c:spPr>
          <a:solidFill>
            <a:srgbClr val="00B8F5"/>
          </a:solidFill>
          <a:ln w="19050">
            <a:noFill/>
          </a:ln>
          <a:effectLst/>
        </c:spPr>
      </c:pivotFmt>
      <c:pivotFmt>
        <c:idx val="13"/>
        <c:spPr>
          <a:solidFill>
            <a:srgbClr val="FD349C"/>
          </a:solidFill>
          <a:ln w="19050">
            <a:noFill/>
          </a:ln>
          <a:effectLst/>
        </c:spPr>
      </c:pivotFmt>
      <c:pivotFmt>
        <c:idx val="14"/>
        <c:spPr>
          <a:solidFill>
            <a:schemeClr val="accent1"/>
          </a:solidFill>
          <a:ln w="19050">
            <a:noFill/>
          </a:ln>
          <a:effectLst/>
        </c:spPr>
      </c:pivotFmt>
      <c:pivotFmt>
        <c:idx val="15"/>
        <c:spPr>
          <a:solidFill>
            <a:schemeClr val="accent1"/>
          </a:solidFill>
          <a:ln w="19050">
            <a:noFill/>
          </a:ln>
          <a:effectLst/>
        </c:spPr>
      </c:pivotFmt>
      <c:pivotFmt>
        <c:idx val="16"/>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7"/>
        <c:spPr>
          <a:solidFill>
            <a:srgbClr val="1E49E2"/>
          </a:solidFill>
          <a:ln w="19050">
            <a:noFill/>
          </a:ln>
          <a:effectLst/>
        </c:spPr>
      </c:pivotFmt>
      <c:pivotFmt>
        <c:idx val="18"/>
        <c:spPr>
          <a:solidFill>
            <a:srgbClr val="00338D"/>
          </a:solidFill>
          <a:ln w="19050">
            <a:noFill/>
          </a:ln>
          <a:effectLst/>
        </c:spPr>
      </c:pivotFmt>
      <c:pivotFmt>
        <c:idx val="19"/>
        <c:spPr>
          <a:solidFill>
            <a:srgbClr val="0C233C"/>
          </a:solidFill>
          <a:ln w="19050">
            <a:noFill/>
          </a:ln>
          <a:effectLst/>
        </c:spPr>
      </c:pivotFmt>
      <c:pivotFmt>
        <c:idx val="20"/>
        <c:spPr>
          <a:solidFill>
            <a:schemeClr val="accent1"/>
          </a:solidFill>
          <a:ln w="19050">
            <a:noFill/>
          </a:ln>
          <a:effectLst/>
        </c:spPr>
      </c:pivotFmt>
      <c:pivotFmt>
        <c:idx val="21"/>
        <c:spPr>
          <a:solidFill>
            <a:schemeClr val="accent1"/>
          </a:solidFill>
          <a:ln w="19050">
            <a:noFill/>
          </a:ln>
          <a:effectLst/>
        </c:spPr>
      </c:pivotFmt>
      <c:pivotFmt>
        <c:idx val="22"/>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3"/>
        <c:spPr>
          <a:solidFill>
            <a:srgbClr val="1E49E2"/>
          </a:solidFill>
          <a:ln w="19050">
            <a:noFill/>
          </a:ln>
          <a:effectLst/>
        </c:spPr>
      </c:pivotFmt>
      <c:pivotFmt>
        <c:idx val="24"/>
        <c:spPr>
          <a:solidFill>
            <a:srgbClr val="00338D"/>
          </a:solidFill>
          <a:ln w="19050">
            <a:noFill/>
          </a:ln>
          <a:effectLst/>
        </c:spPr>
      </c:pivotFmt>
      <c:pivotFmt>
        <c:idx val="25"/>
        <c:spPr>
          <a:solidFill>
            <a:srgbClr val="0C233C"/>
          </a:solidFill>
          <a:ln w="19050">
            <a:noFill/>
          </a:ln>
          <a:effectLst/>
        </c:spPr>
      </c:pivotFmt>
      <c:pivotFmt>
        <c:idx val="26"/>
        <c:spPr>
          <a:solidFill>
            <a:schemeClr val="accent1"/>
          </a:solidFill>
          <a:ln w="19050">
            <a:noFill/>
          </a:ln>
          <a:effectLst/>
        </c:spPr>
      </c:pivotFmt>
      <c:pivotFmt>
        <c:idx val="27"/>
        <c:spPr>
          <a:solidFill>
            <a:schemeClr val="accent1"/>
          </a:solidFill>
          <a:ln w="19050">
            <a:noFill/>
          </a:ln>
          <a:effectLst/>
        </c:spPr>
      </c:pivotFmt>
      <c:pivotFmt>
        <c:idx val="28"/>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9"/>
        <c:spPr>
          <a:solidFill>
            <a:srgbClr val="1E49E2"/>
          </a:solidFill>
          <a:ln w="19050">
            <a:noFill/>
          </a:ln>
          <a:effectLst/>
        </c:spPr>
      </c:pivotFmt>
      <c:pivotFmt>
        <c:idx val="30"/>
        <c:spPr>
          <a:solidFill>
            <a:srgbClr val="00338D"/>
          </a:solidFill>
          <a:ln w="19050">
            <a:noFill/>
          </a:ln>
          <a:effectLst/>
        </c:spPr>
      </c:pivotFmt>
      <c:pivotFmt>
        <c:idx val="31"/>
        <c:spPr>
          <a:solidFill>
            <a:srgbClr val="0C233C"/>
          </a:solidFill>
          <a:ln w="19050">
            <a:noFill/>
          </a:ln>
          <a:effectLst/>
        </c:spPr>
      </c:pivotFmt>
      <c:pivotFmt>
        <c:idx val="32"/>
        <c:spPr>
          <a:solidFill>
            <a:schemeClr val="accent1"/>
          </a:solidFill>
          <a:ln w="19050">
            <a:noFill/>
          </a:ln>
          <a:effectLst/>
        </c:spPr>
      </c:pivotFmt>
      <c:pivotFmt>
        <c:idx val="33"/>
        <c:spPr>
          <a:solidFill>
            <a:schemeClr val="accent1"/>
          </a:solidFill>
          <a:ln w="19050">
            <a:noFill/>
          </a:ln>
          <a:effectLst/>
        </c:spPr>
      </c:pivotFmt>
      <c:pivotFmt>
        <c:idx val="34"/>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5"/>
        <c:spPr>
          <a:solidFill>
            <a:srgbClr val="1E49E2"/>
          </a:solidFill>
          <a:ln w="19050">
            <a:noFill/>
          </a:ln>
          <a:effectLst/>
        </c:spPr>
      </c:pivotFmt>
      <c:pivotFmt>
        <c:idx val="36"/>
        <c:spPr>
          <a:solidFill>
            <a:srgbClr val="00338D"/>
          </a:solidFill>
          <a:ln w="19050">
            <a:noFill/>
          </a:ln>
          <a:effectLst/>
        </c:spPr>
      </c:pivotFmt>
      <c:pivotFmt>
        <c:idx val="37"/>
        <c:spPr>
          <a:solidFill>
            <a:srgbClr val="0C233C"/>
          </a:solidFill>
          <a:ln w="19050">
            <a:noFill/>
          </a:ln>
          <a:effectLst/>
        </c:spPr>
      </c:pivotFmt>
      <c:pivotFmt>
        <c:idx val="38"/>
        <c:spPr>
          <a:solidFill>
            <a:schemeClr val="accent1"/>
          </a:solidFill>
          <a:ln w="19050">
            <a:noFill/>
          </a:ln>
          <a:effectLst/>
        </c:spPr>
      </c:pivotFmt>
      <c:pivotFmt>
        <c:idx val="39"/>
        <c:spPr>
          <a:solidFill>
            <a:schemeClr val="accent1"/>
          </a:solidFill>
          <a:ln w="19050">
            <a:noFill/>
          </a:ln>
          <a:effectLst/>
        </c:spPr>
      </c:pivotFmt>
      <c:pivotFmt>
        <c:idx val="40"/>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1"/>
        <c:spPr>
          <a:solidFill>
            <a:srgbClr val="1E49E2"/>
          </a:solidFill>
          <a:ln w="19050">
            <a:noFill/>
          </a:ln>
          <a:effectLst/>
        </c:spPr>
      </c:pivotFmt>
      <c:pivotFmt>
        <c:idx val="42"/>
        <c:spPr>
          <a:solidFill>
            <a:schemeClr val="accent1"/>
          </a:solidFill>
          <a:ln w="19050">
            <a:noFill/>
          </a:ln>
          <a:effectLst/>
        </c:spPr>
      </c:pivotFmt>
      <c:pivotFmt>
        <c:idx val="43"/>
        <c:spPr>
          <a:solidFill>
            <a:srgbClr val="0C233C"/>
          </a:solidFill>
          <a:ln w="19050">
            <a:noFill/>
          </a:ln>
          <a:effectLst/>
        </c:spPr>
      </c:pivotFmt>
      <c:pivotFmt>
        <c:idx val="44"/>
        <c:spPr>
          <a:solidFill>
            <a:srgbClr val="00338D"/>
          </a:solidFill>
          <a:ln w="19050">
            <a:noFill/>
          </a:ln>
          <a:effectLst/>
        </c:spPr>
      </c:pivotFmt>
      <c:pivotFmt>
        <c:idx val="45"/>
        <c:spPr>
          <a:solidFill>
            <a:schemeClr val="accent1"/>
          </a:solidFill>
          <a:ln w="19050">
            <a:noFill/>
          </a:ln>
          <a:effectLst/>
        </c:spPr>
      </c:pivotFmt>
      <c:pivotFmt>
        <c:idx val="46"/>
        <c:spPr>
          <a:solidFill>
            <a:schemeClr val="accent1"/>
          </a:solidFill>
          <a:ln w="19050">
            <a:noFill/>
          </a:ln>
          <a:effectLst/>
        </c:spPr>
      </c:pivotFmt>
      <c:pivotFmt>
        <c:idx val="47"/>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8"/>
        <c:spPr>
          <a:solidFill>
            <a:srgbClr val="1E49E2"/>
          </a:solidFill>
          <a:ln w="19050">
            <a:noFill/>
          </a:ln>
          <a:effectLst/>
        </c:spPr>
      </c:pivotFmt>
      <c:pivotFmt>
        <c:idx val="49"/>
        <c:spPr>
          <a:solidFill>
            <a:schemeClr val="accent1"/>
          </a:solidFill>
          <a:ln w="19050">
            <a:noFill/>
          </a:ln>
          <a:effectLst/>
        </c:spPr>
      </c:pivotFmt>
      <c:pivotFmt>
        <c:idx val="50"/>
        <c:spPr>
          <a:solidFill>
            <a:srgbClr val="0C233C"/>
          </a:solidFill>
          <a:ln w="19050">
            <a:noFill/>
          </a:ln>
          <a:effectLst/>
        </c:spPr>
      </c:pivotFmt>
      <c:pivotFmt>
        <c:idx val="51"/>
        <c:spPr>
          <a:solidFill>
            <a:srgbClr val="00338D"/>
          </a:solidFill>
          <a:ln w="19050">
            <a:noFill/>
          </a:ln>
          <a:effectLst/>
        </c:spPr>
      </c:pivotFmt>
      <c:pivotFmt>
        <c:idx val="52"/>
        <c:spPr>
          <a:solidFill>
            <a:schemeClr val="accent1"/>
          </a:solidFill>
          <a:ln w="19050">
            <a:noFill/>
          </a:ln>
          <a:effectLst/>
        </c:spPr>
      </c:pivotFmt>
      <c:pivotFmt>
        <c:idx val="53"/>
        <c:spPr>
          <a:solidFill>
            <a:schemeClr val="accent1"/>
          </a:solidFill>
          <a:ln w="19050">
            <a:noFill/>
          </a:ln>
          <a:effectLst/>
        </c:spPr>
      </c:pivotFmt>
      <c:pivotFmt>
        <c:idx val="54"/>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5"/>
        <c:spPr>
          <a:solidFill>
            <a:srgbClr val="1E49E2"/>
          </a:solidFill>
          <a:ln w="19050">
            <a:noFill/>
          </a:ln>
          <a:effectLst/>
        </c:spPr>
      </c:pivotFmt>
      <c:pivotFmt>
        <c:idx val="56"/>
        <c:spPr>
          <a:solidFill>
            <a:srgbClr val="00B8F5"/>
          </a:solidFill>
          <a:ln w="19050">
            <a:noFill/>
          </a:ln>
          <a:effectLst/>
        </c:spPr>
      </c:pivotFmt>
      <c:pivotFmt>
        <c:idx val="57"/>
        <c:spPr>
          <a:solidFill>
            <a:srgbClr val="0C233C"/>
          </a:solidFill>
          <a:ln w="19050">
            <a:noFill/>
          </a:ln>
          <a:effectLst/>
        </c:spPr>
      </c:pivotFmt>
      <c:pivotFmt>
        <c:idx val="58"/>
        <c:spPr>
          <a:solidFill>
            <a:srgbClr val="00338D"/>
          </a:solidFill>
          <a:ln w="19050">
            <a:noFill/>
          </a:ln>
          <a:effectLst/>
        </c:spPr>
      </c:pivotFmt>
      <c:pivotFmt>
        <c:idx val="59"/>
        <c:spPr>
          <a:solidFill>
            <a:srgbClr val="FD349C"/>
          </a:solidFill>
          <a:ln w="19050">
            <a:noFill/>
          </a:ln>
          <a:effectLst/>
        </c:spPr>
      </c:pivotFmt>
      <c:pivotFmt>
        <c:idx val="60"/>
        <c:spPr>
          <a:solidFill>
            <a:srgbClr val="00338D"/>
          </a:solidFill>
          <a:ln w="19050">
            <a:noFill/>
          </a:ln>
          <a:effectLst/>
        </c:spPr>
      </c:pivotFmt>
    </c:pivotFmts>
    <c:plotArea>
      <c:layout/>
      <c:pieChart>
        <c:varyColors val="1"/>
        <c:ser>
          <c:idx val="0"/>
          <c:order val="0"/>
          <c:tx>
            <c:strRef>
              <c:f>TUS_pivots!$H$16</c:f>
              <c:strCache>
                <c:ptCount val="1"/>
                <c:pt idx="0">
                  <c:v>Total</c:v>
                </c:pt>
              </c:strCache>
            </c:strRef>
          </c:tx>
          <c:spPr>
            <a:ln>
              <a:noFill/>
            </a:ln>
          </c:spPr>
          <c:dPt>
            <c:idx val="0"/>
            <c:bubble3D val="0"/>
            <c:spPr>
              <a:solidFill>
                <a:srgbClr val="1E49E2"/>
              </a:solidFill>
              <a:ln w="19050">
                <a:noFill/>
              </a:ln>
              <a:effectLst/>
            </c:spPr>
            <c:extLst>
              <c:ext xmlns:c16="http://schemas.microsoft.com/office/drawing/2014/chart" uri="{C3380CC4-5D6E-409C-BE32-E72D297353CC}">
                <c16:uniqueId val="{00000001-BBEB-4C50-B1F9-2EC214BD518E}"/>
              </c:ext>
            </c:extLst>
          </c:dPt>
          <c:dPt>
            <c:idx val="1"/>
            <c:bubble3D val="0"/>
            <c:spPr>
              <a:solidFill>
                <a:srgbClr val="00B8F5"/>
              </a:solidFill>
              <a:ln w="19050">
                <a:noFill/>
              </a:ln>
              <a:effectLst/>
            </c:spPr>
            <c:extLst>
              <c:ext xmlns:c16="http://schemas.microsoft.com/office/drawing/2014/chart" uri="{C3380CC4-5D6E-409C-BE32-E72D297353CC}">
                <c16:uniqueId val="{00000003-BBEB-4C50-B1F9-2EC214BD518E}"/>
              </c:ext>
            </c:extLst>
          </c:dPt>
          <c:dPt>
            <c:idx val="2"/>
            <c:bubble3D val="0"/>
            <c:spPr>
              <a:solidFill>
                <a:srgbClr val="0C233C"/>
              </a:solidFill>
              <a:ln w="19050">
                <a:noFill/>
              </a:ln>
              <a:effectLst/>
            </c:spPr>
            <c:extLst>
              <c:ext xmlns:c16="http://schemas.microsoft.com/office/drawing/2014/chart" uri="{C3380CC4-5D6E-409C-BE32-E72D297353CC}">
                <c16:uniqueId val="{00000005-BBEB-4C50-B1F9-2EC214BD518E}"/>
              </c:ext>
            </c:extLst>
          </c:dPt>
          <c:dPt>
            <c:idx val="3"/>
            <c:bubble3D val="0"/>
            <c:spPr>
              <a:solidFill>
                <a:srgbClr val="00338D"/>
              </a:solidFill>
              <a:ln w="19050">
                <a:noFill/>
              </a:ln>
              <a:effectLst/>
            </c:spPr>
            <c:extLst>
              <c:ext xmlns:c16="http://schemas.microsoft.com/office/drawing/2014/chart" uri="{C3380CC4-5D6E-409C-BE32-E72D297353CC}">
                <c16:uniqueId val="{00000007-BBEB-4C50-B1F9-2EC214BD518E}"/>
              </c:ext>
            </c:extLst>
          </c:dPt>
          <c:dPt>
            <c:idx val="4"/>
            <c:bubble3D val="0"/>
            <c:spPr>
              <a:solidFill>
                <a:srgbClr val="FD349C"/>
              </a:solidFill>
              <a:ln w="19050">
                <a:noFill/>
              </a:ln>
              <a:effectLst/>
            </c:spPr>
            <c:extLst>
              <c:ext xmlns:c16="http://schemas.microsoft.com/office/drawing/2014/chart" uri="{C3380CC4-5D6E-409C-BE32-E72D297353CC}">
                <c16:uniqueId val="{00000009-BBEB-4C50-B1F9-2EC214BD518E}"/>
              </c:ext>
            </c:extLst>
          </c:dPt>
          <c:dPt>
            <c:idx val="5"/>
            <c:bubble3D val="0"/>
            <c:spPr>
              <a:solidFill>
                <a:srgbClr val="00338D"/>
              </a:solidFill>
              <a:ln w="19050">
                <a:noFill/>
              </a:ln>
              <a:effectLst/>
            </c:spPr>
            <c:extLst>
              <c:ext xmlns:c16="http://schemas.microsoft.com/office/drawing/2014/chart" uri="{C3380CC4-5D6E-409C-BE32-E72D297353CC}">
                <c16:uniqueId val="{0000000B-BBEB-4C50-B1F9-2EC214BD518E}"/>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TUS_pivots!$G$17:$G$23</c:f>
              <c:strCache>
                <c:ptCount val="6"/>
                <c:pt idx="0">
                  <c:v>0 - 25k</c:v>
                </c:pt>
                <c:pt idx="1">
                  <c:v>50k - 100k</c:v>
                </c:pt>
                <c:pt idx="2">
                  <c:v>25k - 50k</c:v>
                </c:pt>
                <c:pt idx="3">
                  <c:v>100k - 200k</c:v>
                </c:pt>
                <c:pt idx="4">
                  <c:v>&gt; 200k</c:v>
                </c:pt>
                <c:pt idx="5">
                  <c:v>No data</c:v>
                </c:pt>
              </c:strCache>
            </c:strRef>
          </c:cat>
          <c:val>
            <c:numRef>
              <c:f>TUS_pivots!$H$17:$H$23</c:f>
              <c:numCache>
                <c:formatCode>0%</c:formatCode>
                <c:ptCount val="6"/>
                <c:pt idx="0">
                  <c:v>0.27397260273972601</c:v>
                </c:pt>
                <c:pt idx="1">
                  <c:v>0.26027397260273971</c:v>
                </c:pt>
                <c:pt idx="2">
                  <c:v>0.15068493150684931</c:v>
                </c:pt>
                <c:pt idx="3">
                  <c:v>2.7397260273972601E-2</c:v>
                </c:pt>
                <c:pt idx="4">
                  <c:v>1.3698630136986301E-2</c:v>
                </c:pt>
                <c:pt idx="5">
                  <c:v>0.27397260273972601</c:v>
                </c:pt>
              </c:numCache>
            </c:numRef>
          </c:val>
          <c:extLst>
            <c:ext xmlns:c16="http://schemas.microsoft.com/office/drawing/2014/chart" uri="{C3380CC4-5D6E-409C-BE32-E72D297353CC}">
              <c16:uniqueId val="{0000000C-BBEB-4C50-B1F9-2EC214BD518E}"/>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lang="en-US" sz="900" b="0" i="0" u="none" strike="noStrike" kern="1200" baseline="0">
              <a:solidFill>
                <a:srgbClr val="00338D"/>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[TUS Planning Pipeline Analysis - Reporting - 02.03.2026.xlsx]TUS_pivots!PivotTable2</c:name>
    <c:fmtId val="22"/>
  </c:pivotSource>
  <c:chart>
    <c:title>
      <c:tx>
        <c:rich>
          <a:bodyPr rot="0" spcFirstLastPara="1" vertOverflow="ellipsis" vert="horz" wrap="square" anchor="ctr" anchorCtr="1"/>
          <a:lstStyle/>
          <a:p>
            <a:pPr algn="ctr" rtl="0">
              <a:defRPr lang="en-IE" sz="1800" b="0" i="0" u="none" strike="noStrike" kern="1200" cap="none" spc="0" normalizeH="0" baseline="0">
                <a:solidFill>
                  <a:srgbClr val="00338D"/>
                </a:solidFill>
                <a:latin typeface="KPMG Bold" panose="020B0803030202040204" pitchFamily="34" charset="0"/>
                <a:ea typeface="+mn-ea"/>
                <a:cs typeface="+mn-cs"/>
              </a:defRPr>
            </a:pPr>
            <a:r>
              <a:rPr lang="en-IE" sz="1800" b="0" i="0" u="none" strike="noStrike" kern="1200" cap="none" spc="0" normalizeH="0" baseline="0">
                <a:solidFill>
                  <a:srgbClr val="00338D"/>
                </a:solidFill>
                <a:latin typeface="KPMG Bold" panose="020B0803030202040204" pitchFamily="34" charset="0"/>
              </a:rPr>
              <a:t>Council Decisions by Plant Scale &amp; Energy Equivalent</a:t>
            </a:r>
          </a:p>
        </c:rich>
      </c:tx>
      <c:overlay val="0"/>
      <c:spPr>
        <a:noFill/>
        <a:ln>
          <a:noFill/>
        </a:ln>
        <a:effectLst/>
      </c:spPr>
      <c:txPr>
        <a:bodyPr rot="0" spcFirstLastPara="1" vertOverflow="ellipsis" vert="horz" wrap="square" anchor="ctr" anchorCtr="1"/>
        <a:lstStyle/>
        <a:p>
          <a:pPr algn="ctr" rtl="0">
            <a:defRPr lang="en-IE" sz="1800" b="0" i="0" u="none" strike="noStrike" kern="1200" cap="none" spc="0" normalizeH="0" baseline="0">
              <a:solidFill>
                <a:srgbClr val="00338D"/>
              </a:solidFill>
              <a:latin typeface="KPMG Bold" panose="020B0803030202040204" pitchFamily="34" charset="0"/>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338D"/>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338D"/>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rgbClr val="FD349C"/>
          </a:solidFill>
          <a:ln>
            <a:noFill/>
          </a:ln>
          <a:effectLst/>
        </c:spPr>
        <c:marker>
          <c:symbol val="none"/>
        </c:marker>
        <c:dLbl>
          <c:idx val="0"/>
          <c:spPr>
            <a:noFill/>
            <a:ln>
              <a:solidFill>
                <a:srgbClr val="FD349C"/>
              </a:solidFill>
            </a:ln>
            <a:effectLst/>
          </c:spPr>
          <c:txPr>
            <a:bodyPr rot="0" spcFirstLastPara="1" vertOverflow="ellipsis" vert="horz" wrap="square" anchor="ctr" anchorCtr="0"/>
            <a:lstStyle/>
            <a:p>
              <a:pPr algn="ctr">
                <a:defRPr lang="en-US" sz="900" b="1" i="0" u="none" strike="noStrike" kern="1200" baseline="0">
                  <a:solidFill>
                    <a:srgbClr val="FD349C"/>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spPr>
          <a:solidFill>
            <a:srgbClr val="00338D"/>
          </a:solidFill>
          <a:ln>
            <a:noFill/>
          </a:ln>
          <a:effectLst/>
        </c:spPr>
        <c:marker>
          <c:symbol val="none"/>
        </c:marker>
        <c:dLbl>
          <c:idx val="0"/>
          <c:spPr>
            <a:noFill/>
            <a:ln>
              <a:solidFill>
                <a:srgbClr val="00338D"/>
              </a:solidFill>
            </a:ln>
            <a:effectLst/>
          </c:spPr>
          <c:txPr>
            <a:bodyPr rot="0" spcFirstLastPara="1" vertOverflow="ellipsis" vert="horz" wrap="square" anchor="ctr" anchorCtr="0"/>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ln w="38100" cap="rnd">
            <a:solidFill>
              <a:srgbClr val="00B8F5"/>
            </a:solidFill>
            <a:round/>
          </a:ln>
          <a:effectLst/>
        </c:spPr>
        <c:marker>
          <c:symbol val="circle"/>
          <c:size val="8"/>
          <c:spPr>
            <a:solidFill>
              <a:srgbClr val="1E49E2"/>
            </a:solidFill>
            <a:ln w="12700">
              <a:solidFill>
                <a:schemeClr val="tx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338D"/>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1"/>
          <c:order val="1"/>
          <c:tx>
            <c:strRef>
              <c:f>TUS_pivots!$C$4</c:f>
              <c:strCache>
                <c:ptCount val="1"/>
                <c:pt idx="0">
                  <c:v>Total Energy equivalent (GWh/year)</c:v>
                </c:pt>
              </c:strCache>
            </c:strRef>
          </c:tx>
          <c:spPr>
            <a:solidFill>
              <a:srgbClr val="FD349C"/>
            </a:solidFill>
            <a:ln>
              <a:noFill/>
            </a:ln>
            <a:effectLst/>
          </c:spPr>
          <c:invertIfNegative val="0"/>
          <c:dLbls>
            <c:spPr>
              <a:noFill/>
              <a:ln>
                <a:solidFill>
                  <a:srgbClr val="FD349C"/>
                </a:solidFill>
              </a:ln>
              <a:effectLst/>
            </c:spPr>
            <c:txPr>
              <a:bodyPr rot="0" spcFirstLastPara="1" vertOverflow="ellipsis" vert="horz" wrap="square" anchor="ctr" anchorCtr="0"/>
              <a:lstStyle/>
              <a:p>
                <a:pPr algn="ctr">
                  <a:defRPr lang="en-US" sz="900" b="1" i="0" u="none" strike="noStrike" kern="1200" baseline="0">
                    <a:solidFill>
                      <a:srgbClr val="FD349C"/>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TUS_pivots!$A$5:$A$30</c:f>
              <c:multiLvlStrCache>
                <c:ptCount val="19"/>
                <c:lvl>
                  <c:pt idx="0">
                    <c:v>Conditional</c:v>
                  </c:pt>
                  <c:pt idx="1">
                    <c:v>Granted</c:v>
                  </c:pt>
                  <c:pt idx="2">
                    <c:v>Granted extension</c:v>
                  </c:pt>
                  <c:pt idx="3">
                    <c:v>Refused</c:v>
                  </c:pt>
                  <c:pt idx="4">
                    <c:v>Conditional</c:v>
                  </c:pt>
                  <c:pt idx="5">
                    <c:v>Granted extension</c:v>
                  </c:pt>
                  <c:pt idx="6">
                    <c:v>Refused</c:v>
                  </c:pt>
                  <c:pt idx="7">
                    <c:v>Conditional</c:v>
                  </c:pt>
                  <c:pt idx="8">
                    <c:v>Granted</c:v>
                  </c:pt>
                  <c:pt idx="9">
                    <c:v>Granted extension</c:v>
                  </c:pt>
                  <c:pt idx="10">
                    <c:v>Refused</c:v>
                  </c:pt>
                  <c:pt idx="11">
                    <c:v>Conditional</c:v>
                  </c:pt>
                  <c:pt idx="12">
                    <c:v>Refused</c:v>
                  </c:pt>
                  <c:pt idx="13">
                    <c:v>Conditional</c:v>
                  </c:pt>
                  <c:pt idx="14">
                    <c:v>Conditional</c:v>
                  </c:pt>
                  <c:pt idx="15">
                    <c:v>Granted</c:v>
                  </c:pt>
                  <c:pt idx="16">
                    <c:v>Granted extension</c:v>
                  </c:pt>
                  <c:pt idx="17">
                    <c:v>Refused</c:v>
                  </c:pt>
                  <c:pt idx="18">
                    <c:v>Refused extension</c:v>
                  </c:pt>
                </c:lvl>
                <c:lvl>
                  <c:pt idx="0">
                    <c:v>0 - 25k</c:v>
                  </c:pt>
                  <c:pt idx="4">
                    <c:v>25k - 50k</c:v>
                  </c:pt>
                  <c:pt idx="7">
                    <c:v>50k - 100k</c:v>
                  </c:pt>
                  <c:pt idx="11">
                    <c:v>100k - 200k</c:v>
                  </c:pt>
                  <c:pt idx="13">
                    <c:v>&gt; 200k</c:v>
                  </c:pt>
                  <c:pt idx="14">
                    <c:v>No data</c:v>
                  </c:pt>
                </c:lvl>
              </c:multiLvlStrCache>
            </c:multiLvlStrRef>
          </c:cat>
          <c:val>
            <c:numRef>
              <c:f>TUS_pivots!$C$5:$C$30</c:f>
              <c:numCache>
                <c:formatCode>0.0</c:formatCode>
                <c:ptCount val="19"/>
                <c:pt idx="0">
                  <c:v>38.341999999999999</c:v>
                </c:pt>
                <c:pt idx="2">
                  <c:v>4.1120000000000001</c:v>
                </c:pt>
                <c:pt idx="3">
                  <c:v>49.18</c:v>
                </c:pt>
                <c:pt idx="4">
                  <c:v>192.66</c:v>
                </c:pt>
                <c:pt idx="5">
                  <c:v>21.56</c:v>
                </c:pt>
                <c:pt idx="6">
                  <c:v>40.299999999999997</c:v>
                </c:pt>
                <c:pt idx="7">
                  <c:v>540.40200000000004</c:v>
                </c:pt>
                <c:pt idx="8">
                  <c:v>33.287999999999997</c:v>
                </c:pt>
                <c:pt idx="9">
                  <c:v>21.202000000000002</c:v>
                </c:pt>
                <c:pt idx="10">
                  <c:v>177.8</c:v>
                </c:pt>
                <c:pt idx="11">
                  <c:v>143.22999999999999</c:v>
                </c:pt>
                <c:pt idx="13">
                  <c:v>19.8</c:v>
                </c:pt>
                <c:pt idx="14">
                  <c:v>8.6</c:v>
                </c:pt>
                <c:pt idx="16">
                  <c:v>0</c:v>
                </c:pt>
                <c:pt idx="17">
                  <c:v>33.730000000000004</c:v>
                </c:pt>
                <c:pt idx="18">
                  <c:v>0</c:v>
                </c:pt>
              </c:numCache>
            </c:numRef>
          </c:val>
          <c:extLst>
            <c:ext xmlns:c16="http://schemas.microsoft.com/office/drawing/2014/chart" uri="{C3380CC4-5D6E-409C-BE32-E72D297353CC}">
              <c16:uniqueId val="{00000000-EEF4-4C0C-93D0-F490CB13916F}"/>
            </c:ext>
          </c:extLst>
        </c:ser>
        <c:ser>
          <c:idx val="2"/>
          <c:order val="2"/>
          <c:tx>
            <c:strRef>
              <c:f>TUS_pivots!$D$4</c:f>
              <c:strCache>
                <c:ptCount val="1"/>
                <c:pt idx="0">
                  <c:v>Average No. of Days to a Decision</c:v>
                </c:pt>
              </c:strCache>
            </c:strRef>
          </c:tx>
          <c:spPr>
            <a:solidFill>
              <a:srgbClr val="00338D"/>
            </a:solidFill>
            <a:ln>
              <a:noFill/>
            </a:ln>
            <a:effectLst/>
          </c:spPr>
          <c:invertIfNegative val="0"/>
          <c:dLbls>
            <c:spPr>
              <a:noFill/>
              <a:ln>
                <a:solidFill>
                  <a:srgbClr val="00338D"/>
                </a:solidFill>
              </a:ln>
              <a:effectLst/>
            </c:spPr>
            <c:txPr>
              <a:bodyPr rot="0" spcFirstLastPara="1" vertOverflow="ellipsis" vert="horz" wrap="square" anchor="ctr" anchorCtr="0"/>
              <a:lstStyle/>
              <a:p>
                <a:pPr algn="ctr">
                  <a:defRPr lang="en-US" sz="900" b="1" i="0" u="none" strike="noStrike" kern="1200" baseline="0">
                    <a:solidFill>
                      <a:srgbClr val="00338D"/>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TUS_pivots!$A$5:$A$30</c:f>
              <c:multiLvlStrCache>
                <c:ptCount val="19"/>
                <c:lvl>
                  <c:pt idx="0">
                    <c:v>Conditional</c:v>
                  </c:pt>
                  <c:pt idx="1">
                    <c:v>Granted</c:v>
                  </c:pt>
                  <c:pt idx="2">
                    <c:v>Granted extension</c:v>
                  </c:pt>
                  <c:pt idx="3">
                    <c:v>Refused</c:v>
                  </c:pt>
                  <c:pt idx="4">
                    <c:v>Conditional</c:v>
                  </c:pt>
                  <c:pt idx="5">
                    <c:v>Granted extension</c:v>
                  </c:pt>
                  <c:pt idx="6">
                    <c:v>Refused</c:v>
                  </c:pt>
                  <c:pt idx="7">
                    <c:v>Conditional</c:v>
                  </c:pt>
                  <c:pt idx="8">
                    <c:v>Granted</c:v>
                  </c:pt>
                  <c:pt idx="9">
                    <c:v>Granted extension</c:v>
                  </c:pt>
                  <c:pt idx="10">
                    <c:v>Refused</c:v>
                  </c:pt>
                  <c:pt idx="11">
                    <c:v>Conditional</c:v>
                  </c:pt>
                  <c:pt idx="12">
                    <c:v>Refused</c:v>
                  </c:pt>
                  <c:pt idx="13">
                    <c:v>Conditional</c:v>
                  </c:pt>
                  <c:pt idx="14">
                    <c:v>Conditional</c:v>
                  </c:pt>
                  <c:pt idx="15">
                    <c:v>Granted</c:v>
                  </c:pt>
                  <c:pt idx="16">
                    <c:v>Granted extension</c:v>
                  </c:pt>
                  <c:pt idx="17">
                    <c:v>Refused</c:v>
                  </c:pt>
                  <c:pt idx="18">
                    <c:v>Refused extension</c:v>
                  </c:pt>
                </c:lvl>
                <c:lvl>
                  <c:pt idx="0">
                    <c:v>0 - 25k</c:v>
                  </c:pt>
                  <c:pt idx="4">
                    <c:v>25k - 50k</c:v>
                  </c:pt>
                  <c:pt idx="7">
                    <c:v>50k - 100k</c:v>
                  </c:pt>
                  <c:pt idx="11">
                    <c:v>100k - 200k</c:v>
                  </c:pt>
                  <c:pt idx="13">
                    <c:v>&gt; 200k</c:v>
                  </c:pt>
                  <c:pt idx="14">
                    <c:v>No data</c:v>
                  </c:pt>
                </c:lvl>
              </c:multiLvlStrCache>
            </c:multiLvlStrRef>
          </c:cat>
          <c:val>
            <c:numRef>
              <c:f>TUS_pivots!$D$5:$D$30</c:f>
              <c:numCache>
                <c:formatCode>0</c:formatCode>
                <c:ptCount val="19"/>
                <c:pt idx="0">
                  <c:v>206.77777777777777</c:v>
                </c:pt>
                <c:pt idx="1">
                  <c:v>160.5</c:v>
                </c:pt>
                <c:pt idx="2">
                  <c:v>56</c:v>
                </c:pt>
                <c:pt idx="3">
                  <c:v>144.66666666666666</c:v>
                </c:pt>
                <c:pt idx="4">
                  <c:v>214.625</c:v>
                </c:pt>
                <c:pt idx="5">
                  <c:v>54</c:v>
                </c:pt>
                <c:pt idx="6">
                  <c:v>1285</c:v>
                </c:pt>
                <c:pt idx="7">
                  <c:v>235.91666666666666</c:v>
                </c:pt>
                <c:pt idx="8">
                  <c:v>49</c:v>
                </c:pt>
                <c:pt idx="9">
                  <c:v>50</c:v>
                </c:pt>
                <c:pt idx="10">
                  <c:v>55.25</c:v>
                </c:pt>
                <c:pt idx="11">
                  <c:v>303</c:v>
                </c:pt>
                <c:pt idx="12">
                  <c:v>389</c:v>
                </c:pt>
                <c:pt idx="13">
                  <c:v>859</c:v>
                </c:pt>
                <c:pt idx="14">
                  <c:v>189.85714285714286</c:v>
                </c:pt>
                <c:pt idx="15">
                  <c:v>139</c:v>
                </c:pt>
                <c:pt idx="16">
                  <c:v>48</c:v>
                </c:pt>
                <c:pt idx="17">
                  <c:v>206.83333333333334</c:v>
                </c:pt>
                <c:pt idx="18">
                  <c:v>63</c:v>
                </c:pt>
              </c:numCache>
            </c:numRef>
          </c:val>
          <c:extLst>
            <c:ext xmlns:c16="http://schemas.microsoft.com/office/drawing/2014/chart" uri="{C3380CC4-5D6E-409C-BE32-E72D297353CC}">
              <c16:uniqueId val="{00000001-EEF4-4C0C-93D0-F490CB13916F}"/>
            </c:ext>
          </c:extLst>
        </c:ser>
        <c:dLbls>
          <c:showLegendKey val="0"/>
          <c:showVal val="0"/>
          <c:showCatName val="0"/>
          <c:showSerName val="0"/>
          <c:showPercent val="0"/>
          <c:showBubbleSize val="0"/>
        </c:dLbls>
        <c:gapWidth val="120"/>
        <c:axId val="1752196224"/>
        <c:axId val="1752196704"/>
      </c:barChart>
      <c:lineChart>
        <c:grouping val="standard"/>
        <c:varyColors val="0"/>
        <c:ser>
          <c:idx val="0"/>
          <c:order val="0"/>
          <c:tx>
            <c:strRef>
              <c:f>TUS_pivots!$B$4</c:f>
              <c:strCache>
                <c:ptCount val="1"/>
                <c:pt idx="0">
                  <c:v>Proportion of Applications</c:v>
                </c:pt>
              </c:strCache>
            </c:strRef>
          </c:tx>
          <c:spPr>
            <a:ln w="38100" cap="rnd">
              <a:solidFill>
                <a:srgbClr val="00B8F5"/>
              </a:solidFill>
              <a:round/>
            </a:ln>
            <a:effectLst/>
          </c:spPr>
          <c:marker>
            <c:symbol val="circle"/>
            <c:size val="8"/>
            <c:spPr>
              <a:solidFill>
                <a:srgbClr val="1E49E2"/>
              </a:solidFill>
              <a:ln w="12700">
                <a:solidFill>
                  <a:schemeClr val="tx1"/>
                </a:solidFill>
              </a:ln>
              <a:effectLst/>
            </c:spPr>
          </c:marker>
          <c:cat>
            <c:multiLvlStrRef>
              <c:f>TUS_pivots!$A$5:$A$30</c:f>
              <c:multiLvlStrCache>
                <c:ptCount val="19"/>
                <c:lvl>
                  <c:pt idx="0">
                    <c:v>Conditional</c:v>
                  </c:pt>
                  <c:pt idx="1">
                    <c:v>Granted</c:v>
                  </c:pt>
                  <c:pt idx="2">
                    <c:v>Granted extension</c:v>
                  </c:pt>
                  <c:pt idx="3">
                    <c:v>Refused</c:v>
                  </c:pt>
                  <c:pt idx="4">
                    <c:v>Conditional</c:v>
                  </c:pt>
                  <c:pt idx="5">
                    <c:v>Granted extension</c:v>
                  </c:pt>
                  <c:pt idx="6">
                    <c:v>Refused</c:v>
                  </c:pt>
                  <c:pt idx="7">
                    <c:v>Conditional</c:v>
                  </c:pt>
                  <c:pt idx="8">
                    <c:v>Granted</c:v>
                  </c:pt>
                  <c:pt idx="9">
                    <c:v>Granted extension</c:v>
                  </c:pt>
                  <c:pt idx="10">
                    <c:v>Refused</c:v>
                  </c:pt>
                  <c:pt idx="11">
                    <c:v>Conditional</c:v>
                  </c:pt>
                  <c:pt idx="12">
                    <c:v>Refused</c:v>
                  </c:pt>
                  <c:pt idx="13">
                    <c:v>Conditional</c:v>
                  </c:pt>
                  <c:pt idx="14">
                    <c:v>Conditional</c:v>
                  </c:pt>
                  <c:pt idx="15">
                    <c:v>Granted</c:v>
                  </c:pt>
                  <c:pt idx="16">
                    <c:v>Granted extension</c:v>
                  </c:pt>
                  <c:pt idx="17">
                    <c:v>Refused</c:v>
                  </c:pt>
                  <c:pt idx="18">
                    <c:v>Refused extension</c:v>
                  </c:pt>
                </c:lvl>
                <c:lvl>
                  <c:pt idx="0">
                    <c:v>0 - 25k</c:v>
                  </c:pt>
                  <c:pt idx="4">
                    <c:v>25k - 50k</c:v>
                  </c:pt>
                  <c:pt idx="7">
                    <c:v>50k - 100k</c:v>
                  </c:pt>
                  <c:pt idx="11">
                    <c:v>100k - 200k</c:v>
                  </c:pt>
                  <c:pt idx="13">
                    <c:v>&gt; 200k</c:v>
                  </c:pt>
                  <c:pt idx="14">
                    <c:v>No data</c:v>
                  </c:pt>
                </c:lvl>
              </c:multiLvlStrCache>
            </c:multiLvlStrRef>
          </c:cat>
          <c:val>
            <c:numRef>
              <c:f>TUS_pivots!$B$5:$B$30</c:f>
              <c:numCache>
                <c:formatCode>0%</c:formatCode>
                <c:ptCount val="19"/>
                <c:pt idx="0">
                  <c:v>0.12328767123287671</c:v>
                </c:pt>
                <c:pt idx="1">
                  <c:v>2.7397260273972601E-2</c:v>
                </c:pt>
                <c:pt idx="2">
                  <c:v>4.1095890410958902E-2</c:v>
                </c:pt>
                <c:pt idx="3">
                  <c:v>8.2191780821917804E-2</c:v>
                </c:pt>
                <c:pt idx="4">
                  <c:v>0.1095890410958904</c:v>
                </c:pt>
                <c:pt idx="5">
                  <c:v>2.7397260273972601E-2</c:v>
                </c:pt>
                <c:pt idx="6">
                  <c:v>1.3698630136986301E-2</c:v>
                </c:pt>
                <c:pt idx="7">
                  <c:v>0.16438356164383561</c:v>
                </c:pt>
                <c:pt idx="8">
                  <c:v>1.3698630136986301E-2</c:v>
                </c:pt>
                <c:pt idx="9">
                  <c:v>2.7397260273972601E-2</c:v>
                </c:pt>
                <c:pt idx="10">
                  <c:v>5.4794520547945202E-2</c:v>
                </c:pt>
                <c:pt idx="11">
                  <c:v>1.3698630136986301E-2</c:v>
                </c:pt>
                <c:pt idx="12">
                  <c:v>1.3698630136986301E-2</c:v>
                </c:pt>
                <c:pt idx="13">
                  <c:v>1.3698630136986301E-2</c:v>
                </c:pt>
                <c:pt idx="14">
                  <c:v>9.5890410958904104E-2</c:v>
                </c:pt>
                <c:pt idx="15">
                  <c:v>2.7397260273972601E-2</c:v>
                </c:pt>
                <c:pt idx="16">
                  <c:v>5.4794520547945202E-2</c:v>
                </c:pt>
                <c:pt idx="17">
                  <c:v>8.2191780821917804E-2</c:v>
                </c:pt>
                <c:pt idx="18">
                  <c:v>1.3698630136986301E-2</c:v>
                </c:pt>
              </c:numCache>
            </c:numRef>
          </c:val>
          <c:smooth val="1"/>
          <c:extLst>
            <c:ext xmlns:c16="http://schemas.microsoft.com/office/drawing/2014/chart" uri="{C3380CC4-5D6E-409C-BE32-E72D297353CC}">
              <c16:uniqueId val="{00000002-EEF4-4C0C-93D0-F490CB13916F}"/>
            </c:ext>
          </c:extLst>
        </c:ser>
        <c:dLbls>
          <c:showLegendKey val="0"/>
          <c:showVal val="0"/>
          <c:showCatName val="0"/>
          <c:showSerName val="0"/>
          <c:showPercent val="0"/>
          <c:showBubbleSize val="0"/>
        </c:dLbls>
        <c:marker val="1"/>
        <c:smooth val="0"/>
        <c:axId val="1484876688"/>
        <c:axId val="1484883408"/>
      </c:lineChart>
      <c:catAx>
        <c:axId val="1752196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00338D"/>
                </a:solidFill>
                <a:latin typeface="+mn-lt"/>
                <a:ea typeface="+mn-ea"/>
                <a:cs typeface="+mn-cs"/>
              </a:defRPr>
            </a:pPr>
            <a:endParaRPr lang="en-US"/>
          </a:p>
        </c:txPr>
        <c:crossAx val="1752196704"/>
        <c:crosses val="autoZero"/>
        <c:auto val="1"/>
        <c:lblAlgn val="ctr"/>
        <c:lblOffset val="100"/>
        <c:noMultiLvlLbl val="0"/>
      </c:catAx>
      <c:valAx>
        <c:axId val="175219670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338D"/>
                </a:solidFill>
                <a:latin typeface="+mn-lt"/>
                <a:ea typeface="+mn-ea"/>
                <a:cs typeface="+mn-cs"/>
              </a:defRPr>
            </a:pPr>
            <a:endParaRPr lang="en-US"/>
          </a:p>
        </c:txPr>
        <c:crossAx val="1752196224"/>
        <c:crosses val="autoZero"/>
        <c:crossBetween val="between"/>
      </c:valAx>
      <c:valAx>
        <c:axId val="1484883408"/>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338D"/>
                </a:solidFill>
                <a:latin typeface="+mn-lt"/>
                <a:ea typeface="+mn-ea"/>
                <a:cs typeface="+mn-cs"/>
              </a:defRPr>
            </a:pPr>
            <a:endParaRPr lang="en-US"/>
          </a:p>
        </c:txPr>
        <c:crossAx val="1484876688"/>
        <c:crosses val="max"/>
        <c:crossBetween val="between"/>
      </c:valAx>
      <c:catAx>
        <c:axId val="1484876688"/>
        <c:scaling>
          <c:orientation val="minMax"/>
        </c:scaling>
        <c:delete val="1"/>
        <c:axPos val="b"/>
        <c:numFmt formatCode="General" sourceLinked="1"/>
        <c:majorTickMark val="out"/>
        <c:minorTickMark val="none"/>
        <c:tickLblPos val="nextTo"/>
        <c:crossAx val="148488340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00338D"/>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rgbClr val="00338D"/>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23813</xdr:colOff>
      <xdr:row>6</xdr:row>
      <xdr:rowOff>35717</xdr:rowOff>
    </xdr:from>
    <xdr:to>
      <xdr:col>15</xdr:col>
      <xdr:colOff>333375</xdr:colOff>
      <xdr:row>46</xdr:row>
      <xdr:rowOff>178595</xdr:rowOff>
    </xdr:to>
    <xdr:sp macro="" textlink="">
      <xdr:nvSpPr>
        <xdr:cNvPr id="2" name="TextBox 1">
          <a:extLst>
            <a:ext uri="{FF2B5EF4-FFF2-40B4-BE49-F238E27FC236}">
              <a16:creationId xmlns:a16="http://schemas.microsoft.com/office/drawing/2014/main" id="{5B5B8EEA-0649-A797-0757-7780C2663AE9}"/>
            </a:ext>
          </a:extLst>
        </xdr:cNvPr>
        <xdr:cNvSpPr txBox="1"/>
      </xdr:nvSpPr>
      <xdr:spPr>
        <a:xfrm>
          <a:off x="23813" y="1178717"/>
          <a:ext cx="9417843" cy="77628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IE" sz="1600" b="1">
              <a:solidFill>
                <a:schemeClr val="dk1"/>
              </a:solidFill>
              <a:effectLst/>
              <a:latin typeface="+mn-lt"/>
              <a:ea typeface="+mn-ea"/>
              <a:cs typeface="+mn-cs"/>
            </a:rPr>
            <a:t>Summary</a:t>
          </a:r>
        </a:p>
        <a:p>
          <a:pPr lvl="0"/>
          <a:endParaRPr lang="en-IE" sz="1600">
            <a:solidFill>
              <a:schemeClr val="dk1"/>
            </a:solidFill>
            <a:effectLst/>
            <a:latin typeface="+mn-lt"/>
            <a:ea typeface="+mn-ea"/>
            <a:cs typeface="+mn-cs"/>
          </a:endParaRPr>
        </a:p>
        <a:p>
          <a:pPr lvl="1"/>
          <a:r>
            <a:rPr lang="en-IE" sz="1600">
              <a:solidFill>
                <a:schemeClr val="dk1"/>
              </a:solidFill>
              <a:effectLst/>
              <a:latin typeface="+mn-lt"/>
              <a:ea typeface="+mn-ea"/>
              <a:cs typeface="+mn-cs"/>
            </a:rPr>
            <a:t>This interactive report provides a clear and accessible overview of biomethane and biofuel‑related planning activity across Ireland, built from a robust dataset combining planning records and detailed research. It is designed as a practical reference tool for stakeholders seeking to understand the characteristics, distribution and progression of renewable gas projects through the Irish planning system.</a:t>
          </a:r>
        </a:p>
        <a:p>
          <a:pPr lvl="0"/>
          <a:endParaRPr lang="en-IE" sz="1600">
            <a:solidFill>
              <a:schemeClr val="dk1"/>
            </a:solidFill>
            <a:effectLst/>
            <a:latin typeface="+mn-lt"/>
            <a:ea typeface="+mn-ea"/>
            <a:cs typeface="+mn-cs"/>
          </a:endParaRPr>
        </a:p>
        <a:p>
          <a:pPr lvl="0"/>
          <a:r>
            <a:rPr lang="en-IE" sz="1600" b="1">
              <a:solidFill>
                <a:schemeClr val="dk1"/>
              </a:solidFill>
              <a:effectLst/>
              <a:latin typeface="+mn-lt"/>
              <a:ea typeface="+mn-ea"/>
              <a:cs typeface="+mn-cs"/>
            </a:rPr>
            <a:t>Dashboard Content:</a:t>
          </a:r>
        </a:p>
        <a:p>
          <a:endParaRPr lang="en-IE" sz="1600" b="1">
            <a:solidFill>
              <a:schemeClr val="dk1"/>
            </a:solidFill>
            <a:effectLst/>
            <a:latin typeface="+mn-lt"/>
            <a:ea typeface="+mn-ea"/>
            <a:cs typeface="+mn-cs"/>
          </a:endParaRPr>
        </a:p>
        <a:p>
          <a:pPr marL="742950" lvl="1" indent="-285750">
            <a:buFont typeface="Arial" panose="020B0604020202020204" pitchFamily="34" charset="0"/>
            <a:buChar char="•"/>
          </a:pPr>
          <a:r>
            <a:rPr lang="en-IE" sz="1600">
              <a:solidFill>
                <a:schemeClr val="dk1"/>
              </a:solidFill>
              <a:effectLst/>
              <a:latin typeface="+mn-lt"/>
              <a:ea typeface="+mn-ea"/>
              <a:cs typeface="+mn-cs"/>
            </a:rPr>
            <a:t>All identified biomethane and biofuel‑related planning applications across Local Authorities and An Coimisiún Pleanála. </a:t>
          </a:r>
        </a:p>
        <a:p>
          <a:pPr marL="742950" lvl="1" indent="-285750">
            <a:buFont typeface="Arial" panose="020B0604020202020204" pitchFamily="34" charset="0"/>
            <a:buChar char="•"/>
          </a:pPr>
          <a:r>
            <a:rPr lang="en-IE" sz="1600">
              <a:solidFill>
                <a:schemeClr val="dk1"/>
              </a:solidFill>
              <a:effectLst/>
              <a:latin typeface="+mn-lt"/>
              <a:ea typeface="+mn-ea"/>
              <a:cs typeface="+mn-cs"/>
            </a:rPr>
            <a:t>Standardised project attributes, including technology type, scale, feedstock indicators, traffic volumes and planning outcomes. </a:t>
          </a:r>
        </a:p>
        <a:p>
          <a:pPr marL="742950" lvl="1" indent="-285750">
            <a:buFont typeface="Arial" panose="020B0604020202020204" pitchFamily="34" charset="0"/>
            <a:buChar char="•"/>
          </a:pPr>
          <a:r>
            <a:rPr lang="en-IE" sz="1600">
              <a:solidFill>
                <a:schemeClr val="dk1"/>
              </a:solidFill>
              <a:effectLst/>
              <a:latin typeface="+mn-lt"/>
              <a:ea typeface="+mn-ea"/>
              <a:cs typeface="+mn-cs"/>
            </a:rPr>
            <a:t>Spatial and temporal trends, illustrating how projects are distributed across counties, regions and planning stages.</a:t>
          </a:r>
        </a:p>
        <a:p>
          <a:pPr marL="742950" lvl="1" indent="-285750">
            <a:buFont typeface="Arial" panose="020B0604020202020204" pitchFamily="34" charset="0"/>
            <a:buChar char="•"/>
          </a:pPr>
          <a:r>
            <a:rPr lang="en-IE" sz="1600">
              <a:solidFill>
                <a:schemeClr val="dk1"/>
              </a:solidFill>
              <a:effectLst/>
              <a:latin typeface="+mn-lt"/>
              <a:ea typeface="+mn-ea"/>
              <a:cs typeface="+mn-cs"/>
            </a:rPr>
            <a:t>Decision‑making patterns, including recurring themes, conditions, or refusal reasons identified through the underlying research. </a:t>
          </a:r>
        </a:p>
        <a:p>
          <a:endParaRPr lang="en-IE" sz="1600" b="1">
            <a:solidFill>
              <a:schemeClr val="dk1"/>
            </a:solidFill>
            <a:effectLst/>
            <a:latin typeface="+mn-lt"/>
            <a:ea typeface="+mn-ea"/>
            <a:cs typeface="+mn-cs"/>
          </a:endParaRPr>
        </a:p>
        <a:p>
          <a:r>
            <a:rPr lang="en-IE" sz="1600" b="1">
              <a:solidFill>
                <a:schemeClr val="dk1"/>
              </a:solidFill>
              <a:effectLst/>
              <a:latin typeface="+mn-lt"/>
              <a:ea typeface="+mn-ea"/>
              <a:cs typeface="+mn-cs"/>
            </a:rPr>
            <a:t>Research</a:t>
          </a:r>
          <a:r>
            <a:rPr lang="en-IE" sz="1600" b="1" baseline="0">
              <a:solidFill>
                <a:schemeClr val="dk1"/>
              </a:solidFill>
              <a:effectLst/>
              <a:latin typeface="+mn-lt"/>
              <a:ea typeface="+mn-ea"/>
              <a:cs typeface="+mn-cs"/>
            </a:rPr>
            <a:t> Methodology</a:t>
          </a:r>
          <a:r>
            <a:rPr lang="en-IE" sz="1600" b="1">
              <a:solidFill>
                <a:schemeClr val="dk1"/>
              </a:solidFill>
              <a:effectLst/>
              <a:latin typeface="+mn-lt"/>
              <a:ea typeface="+mn-ea"/>
              <a:cs typeface="+mn-cs"/>
            </a:rPr>
            <a:t>:</a:t>
          </a:r>
          <a:endParaRPr lang="en-IE" sz="1600">
            <a:solidFill>
              <a:schemeClr val="dk1"/>
            </a:solidFill>
            <a:effectLst/>
            <a:latin typeface="+mn-lt"/>
            <a:ea typeface="+mn-ea"/>
            <a:cs typeface="+mn-cs"/>
          </a:endParaRPr>
        </a:p>
        <a:p>
          <a:pPr lvl="0"/>
          <a:endParaRPr lang="en-IE" sz="1600">
            <a:solidFill>
              <a:schemeClr val="dk1"/>
            </a:solidFill>
            <a:effectLst/>
            <a:latin typeface="+mn-lt"/>
            <a:ea typeface="+mn-ea"/>
            <a:cs typeface="+mn-cs"/>
          </a:endParaRPr>
        </a:p>
        <a:p>
          <a:pPr marL="742950" lvl="1" indent="-285750">
            <a:buFont typeface="Arial" panose="020B0604020202020204" pitchFamily="34" charset="0"/>
            <a:buChar char="•"/>
          </a:pPr>
          <a:r>
            <a:rPr lang="en-IE" sz="1600">
              <a:solidFill>
                <a:schemeClr val="dk1"/>
              </a:solidFill>
              <a:effectLst/>
              <a:latin typeface="+mn-lt"/>
              <a:ea typeface="+mn-ea"/>
              <a:cs typeface="+mn-cs"/>
            </a:rPr>
            <a:t>A targeted keyword search of Construction Information Services (CIS) records was conducted to identify relevant planning applications relating to biomethane, biofuel, anaerobic digestion and related renewable gas technologies. </a:t>
          </a:r>
        </a:p>
        <a:p>
          <a:pPr marL="742950" lvl="1" indent="-285750">
            <a:buFont typeface="Arial" panose="020B0604020202020204" pitchFamily="34" charset="0"/>
            <a:buChar char="•"/>
          </a:pPr>
          <a:endParaRPr lang="en-IE" sz="1600">
            <a:solidFill>
              <a:schemeClr val="dk1"/>
            </a:solidFill>
            <a:effectLst/>
            <a:latin typeface="+mn-lt"/>
            <a:ea typeface="+mn-ea"/>
            <a:cs typeface="+mn-cs"/>
          </a:endParaRPr>
        </a:p>
        <a:p>
          <a:pPr marL="742950" lvl="1" indent="-285750">
            <a:buFont typeface="Arial" panose="020B0604020202020204" pitchFamily="34" charset="0"/>
            <a:buChar char="•"/>
          </a:pPr>
          <a:r>
            <a:rPr lang="en-IE" sz="1600">
              <a:solidFill>
                <a:schemeClr val="dk1"/>
              </a:solidFill>
              <a:effectLst/>
              <a:latin typeface="+mn-lt"/>
              <a:ea typeface="+mn-ea"/>
              <a:cs typeface="+mn-cs"/>
            </a:rPr>
            <a:t>Each record was then reviewed and enhanced using Local Authority planning portals and supporting documentation, with additional attributes added where required. Supplementary fields were created to support deeper analysis, such as plant scale, feedstock characteristics and decision‑making indicators. </a:t>
          </a:r>
        </a:p>
        <a:p>
          <a:endParaRPr lang="en-IE" sz="1600">
            <a:solidFill>
              <a:schemeClr val="dk1"/>
            </a:solidFill>
            <a:effectLst/>
            <a:latin typeface="+mn-lt"/>
            <a:ea typeface="+mn-ea"/>
            <a:cs typeface="+mn-cs"/>
          </a:endParaRPr>
        </a:p>
        <a:p>
          <a:pPr lvl="1"/>
          <a:r>
            <a:rPr lang="en-IE" sz="1600">
              <a:solidFill>
                <a:schemeClr val="dk1"/>
              </a:solidFill>
              <a:effectLst/>
              <a:latin typeface="+mn-lt"/>
              <a:ea typeface="+mn-ea"/>
              <a:cs typeface="+mn-cs"/>
            </a:rPr>
            <a:t>This process ensures consistent coverage, reliable categorisation</a:t>
          </a:r>
          <a:r>
            <a:rPr lang="en-IE" sz="1600" baseline="0">
              <a:solidFill>
                <a:schemeClr val="dk1"/>
              </a:solidFill>
              <a:effectLst/>
              <a:latin typeface="+mn-lt"/>
              <a:ea typeface="+mn-ea"/>
              <a:cs typeface="+mn-cs"/>
            </a:rPr>
            <a:t> a</a:t>
          </a:r>
          <a:r>
            <a:rPr lang="en-IE" sz="1600">
              <a:solidFill>
                <a:schemeClr val="dk1"/>
              </a:solidFill>
              <a:effectLst/>
              <a:latin typeface="+mn-lt"/>
              <a:ea typeface="+mn-ea"/>
              <a:cs typeface="+mn-cs"/>
            </a:rPr>
            <a:t>nd an evidence base suitable for trend analysis as</a:t>
          </a:r>
          <a:r>
            <a:rPr lang="en-IE" sz="1600" baseline="0">
              <a:solidFill>
                <a:schemeClr val="dk1"/>
              </a:solidFill>
              <a:effectLst/>
              <a:latin typeface="+mn-lt"/>
              <a:ea typeface="+mn-ea"/>
              <a:cs typeface="+mn-cs"/>
            </a:rPr>
            <a:t> well as </a:t>
          </a:r>
          <a:r>
            <a:rPr lang="en-IE" sz="1600">
              <a:solidFill>
                <a:schemeClr val="dk1"/>
              </a:solidFill>
              <a:effectLst/>
              <a:latin typeface="+mn-lt"/>
              <a:ea typeface="+mn-ea"/>
              <a:cs typeface="+mn-cs"/>
            </a:rPr>
            <a:t>policy insights.</a:t>
          </a:r>
        </a:p>
      </xdr:txBody>
    </xdr:sp>
    <xdr:clientData/>
  </xdr:twoCellAnchor>
  <xdr:twoCellAnchor>
    <xdr:from>
      <xdr:col>18</xdr:col>
      <xdr:colOff>21432</xdr:colOff>
      <xdr:row>6</xdr:row>
      <xdr:rowOff>33335</xdr:rowOff>
    </xdr:from>
    <xdr:to>
      <xdr:col>34</xdr:col>
      <xdr:colOff>583406</xdr:colOff>
      <xdr:row>61</xdr:row>
      <xdr:rowOff>130969</xdr:rowOff>
    </xdr:to>
    <xdr:sp macro="" textlink="">
      <xdr:nvSpPr>
        <xdr:cNvPr id="3" name="TextBox 2">
          <a:extLst>
            <a:ext uri="{FF2B5EF4-FFF2-40B4-BE49-F238E27FC236}">
              <a16:creationId xmlns:a16="http://schemas.microsoft.com/office/drawing/2014/main" id="{F892B9FE-FDE2-831B-F730-5F40D5C8DA1D}"/>
            </a:ext>
          </a:extLst>
        </xdr:cNvPr>
        <xdr:cNvSpPr txBox="1"/>
      </xdr:nvSpPr>
      <xdr:spPr>
        <a:xfrm>
          <a:off x="10951370" y="1176335"/>
          <a:ext cx="10277474" cy="105751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600" b="1">
              <a:solidFill>
                <a:schemeClr val="dk1"/>
              </a:solidFill>
              <a:effectLst/>
              <a:latin typeface="+mn-lt"/>
              <a:ea typeface="+mn-ea"/>
              <a:cs typeface="+mn-cs"/>
            </a:rPr>
            <a:t>General</a:t>
          </a:r>
          <a:r>
            <a:rPr lang="en-IE" sz="1600" b="1" baseline="0">
              <a:solidFill>
                <a:schemeClr val="dk1"/>
              </a:solidFill>
              <a:effectLst/>
              <a:latin typeface="+mn-lt"/>
              <a:ea typeface="+mn-ea"/>
              <a:cs typeface="+mn-cs"/>
            </a:rPr>
            <a:t> Instructions</a:t>
          </a:r>
          <a:endParaRPr lang="en-IE" sz="1600" b="1">
            <a:solidFill>
              <a:schemeClr val="dk1"/>
            </a:solidFill>
            <a:effectLst/>
            <a:latin typeface="+mn-lt"/>
            <a:ea typeface="+mn-ea"/>
            <a:cs typeface="+mn-cs"/>
          </a:endParaRPr>
        </a:p>
        <a:p>
          <a:endParaRPr lang="en-IE" sz="1600">
            <a:solidFill>
              <a:schemeClr val="dk1"/>
            </a:solidFill>
            <a:effectLst/>
            <a:latin typeface="+mn-lt"/>
            <a:ea typeface="+mn-ea"/>
            <a:cs typeface="+mn-cs"/>
          </a:endParaRPr>
        </a:p>
        <a:p>
          <a:pPr lvl="1"/>
          <a:r>
            <a:rPr lang="en-IE" sz="1600">
              <a:solidFill>
                <a:schemeClr val="dk1"/>
              </a:solidFill>
              <a:effectLst/>
              <a:latin typeface="+mn-lt"/>
              <a:ea typeface="+mn-ea"/>
              <a:cs typeface="+mn-cs"/>
            </a:rPr>
            <a:t>This dashboard is designed to be fully interactive, allowing users to explore the planning dataset from multiple dimensions. The features below enable flexible filtering, dynamic visualisation and easy drill‑down analysis.</a:t>
          </a:r>
        </a:p>
        <a:p>
          <a:pPr lvl="1"/>
          <a:endParaRPr lang="en-IE" sz="1600">
            <a:solidFill>
              <a:schemeClr val="dk1"/>
            </a:solidFill>
            <a:effectLst/>
            <a:latin typeface="+mn-lt"/>
            <a:ea typeface="+mn-ea"/>
            <a:cs typeface="+mn-cs"/>
          </a:endParaRPr>
        </a:p>
        <a:p>
          <a:pPr lvl="1"/>
          <a:r>
            <a:rPr lang="en-IE" sz="1600" b="1">
              <a:solidFill>
                <a:schemeClr val="dk1"/>
              </a:solidFill>
              <a:effectLst/>
              <a:latin typeface="+mn-lt"/>
              <a:ea typeface="+mn-ea"/>
              <a:cs typeface="+mn-cs"/>
            </a:rPr>
            <a:t>Adding New Data</a:t>
          </a:r>
        </a:p>
        <a:p>
          <a:pPr lvl="1"/>
          <a:endParaRPr lang="en-IE" sz="1600">
            <a:solidFill>
              <a:schemeClr val="dk1"/>
            </a:solidFill>
            <a:effectLst/>
            <a:latin typeface="+mn-lt"/>
            <a:ea typeface="+mn-ea"/>
            <a:cs typeface="+mn-cs"/>
          </a:endParaRPr>
        </a:p>
        <a:p>
          <a:pPr marL="1200150" lvl="2" indent="-285750">
            <a:buFont typeface="Arial" panose="020B0604020202020204" pitchFamily="34" charset="0"/>
            <a:buChar char="•"/>
          </a:pPr>
          <a:r>
            <a:rPr lang="en-IE" sz="1600">
              <a:solidFill>
                <a:schemeClr val="dk1"/>
              </a:solidFill>
              <a:effectLst/>
              <a:latin typeface="+mn-lt"/>
              <a:ea typeface="+mn-ea"/>
              <a:cs typeface="+mn-cs"/>
            </a:rPr>
            <a:t>New</a:t>
          </a:r>
          <a:r>
            <a:rPr lang="en-IE" sz="1600" baseline="0">
              <a:solidFill>
                <a:schemeClr val="dk1"/>
              </a:solidFill>
              <a:effectLst/>
              <a:latin typeface="+mn-lt"/>
              <a:ea typeface="+mn-ea"/>
              <a:cs typeface="+mn-cs"/>
            </a:rPr>
            <a:t> records can be inserted into the table located within the </a:t>
          </a:r>
          <a:r>
            <a:rPr lang="en-IE" sz="1600" b="1" baseline="0">
              <a:solidFill>
                <a:schemeClr val="dk1"/>
              </a:solidFill>
              <a:effectLst/>
              <a:latin typeface="+mn-lt"/>
              <a:ea typeface="+mn-ea"/>
              <a:cs typeface="+mn-cs"/>
            </a:rPr>
            <a:t>'Input Sheet'</a:t>
          </a:r>
          <a:r>
            <a:rPr lang="en-IE" sz="1600" baseline="0">
              <a:solidFill>
                <a:schemeClr val="dk1"/>
              </a:solidFill>
              <a:effectLst/>
              <a:latin typeface="+mn-lt"/>
              <a:ea typeface="+mn-ea"/>
              <a:cs typeface="+mn-cs"/>
            </a:rPr>
            <a:t>.</a:t>
          </a:r>
        </a:p>
        <a:p>
          <a:pPr marL="1200150" lvl="2" indent="-285750">
            <a:buFont typeface="Arial" panose="020B0604020202020204" pitchFamily="34" charset="0"/>
            <a:buChar char="•"/>
          </a:pPr>
          <a:r>
            <a:rPr lang="en-IE" sz="1600" baseline="0">
              <a:solidFill>
                <a:schemeClr val="dk1"/>
              </a:solidFill>
              <a:effectLst/>
              <a:latin typeface="+mn-lt"/>
              <a:ea typeface="+mn-ea"/>
              <a:cs typeface="+mn-cs"/>
            </a:rPr>
            <a:t>Add a new record at the end of the table and once all the available information is filled in, please click through as follows to update the report : </a:t>
          </a:r>
          <a:r>
            <a:rPr lang="en-IE" sz="1600" b="1" i="1" baseline="0">
              <a:solidFill>
                <a:schemeClr val="dk1"/>
              </a:solidFill>
              <a:effectLst/>
              <a:latin typeface="+mn-lt"/>
              <a:ea typeface="+mn-ea"/>
              <a:cs typeface="+mn-cs"/>
            </a:rPr>
            <a:t>Data Tab -&gt; Queries &amp; Connections -&gt; Refresh All</a:t>
          </a:r>
        </a:p>
        <a:p>
          <a:pPr marL="1200150" lvl="2" indent="-285750">
            <a:buFont typeface="Arial" panose="020B0604020202020204" pitchFamily="34" charset="0"/>
            <a:buChar char="•"/>
          </a:pPr>
          <a:r>
            <a:rPr lang="en-IE" sz="1600" b="1" baseline="0">
              <a:solidFill>
                <a:schemeClr val="dk1"/>
              </a:solidFill>
              <a:effectLst/>
              <a:latin typeface="+mn-lt"/>
              <a:ea typeface="+mn-ea"/>
              <a:cs typeface="+mn-cs"/>
            </a:rPr>
            <a:t>Do not add/remove any existing columns within the table.</a:t>
          </a:r>
          <a:r>
            <a:rPr lang="en-IE" sz="1600" b="0" baseline="0">
              <a:solidFill>
                <a:schemeClr val="dk1"/>
              </a:solidFill>
              <a:effectLst/>
              <a:latin typeface="+mn-lt"/>
              <a:ea typeface="+mn-ea"/>
              <a:cs typeface="+mn-cs"/>
            </a:rPr>
            <a:t> Maintaining the schema of the table as provided is crucial for the in-built data model to correctly process &amp; update information.</a:t>
          </a:r>
        </a:p>
        <a:p>
          <a:pPr marL="1200150" lvl="2" indent="-285750">
            <a:buFont typeface="Arial" panose="020B0604020202020204" pitchFamily="34" charset="0"/>
            <a:buChar char="•"/>
          </a:pPr>
          <a:r>
            <a:rPr lang="en-IE" sz="1600" b="0" baseline="0">
              <a:solidFill>
                <a:schemeClr val="dk1"/>
              </a:solidFill>
              <a:effectLst/>
              <a:latin typeface="+mn-lt"/>
              <a:ea typeface="+mn-ea"/>
              <a:cs typeface="+mn-cs"/>
            </a:rPr>
            <a:t>Please ensure that relevant information as per the column is filled in when updating to maintain data integrity.</a:t>
          </a:r>
          <a:endParaRPr lang="en-IE" sz="1600">
            <a:solidFill>
              <a:schemeClr val="dk1"/>
            </a:solidFill>
            <a:effectLst/>
            <a:latin typeface="+mn-lt"/>
            <a:ea typeface="+mn-ea"/>
            <a:cs typeface="+mn-cs"/>
          </a:endParaRPr>
        </a:p>
        <a:p>
          <a:pPr lvl="1"/>
          <a:endParaRPr lang="en-IE" sz="1600">
            <a:solidFill>
              <a:schemeClr val="dk1"/>
            </a:solidFill>
            <a:effectLst/>
            <a:latin typeface="+mn-lt"/>
            <a:ea typeface="+mn-ea"/>
            <a:cs typeface="+mn-cs"/>
          </a:endParaRPr>
        </a:p>
        <a:p>
          <a:pPr lvl="1"/>
          <a:r>
            <a:rPr lang="en-IE" sz="1600" b="1">
              <a:solidFill>
                <a:schemeClr val="dk1"/>
              </a:solidFill>
              <a:effectLst/>
              <a:latin typeface="+mn-lt"/>
              <a:ea typeface="+mn-ea"/>
              <a:cs typeface="+mn-cs"/>
            </a:rPr>
            <a:t>Slicers</a:t>
          </a:r>
        </a:p>
        <a:p>
          <a:pPr lvl="1"/>
          <a:endParaRPr lang="en-IE" sz="1600">
            <a:solidFill>
              <a:schemeClr val="dk1"/>
            </a:solidFill>
            <a:effectLst/>
            <a:latin typeface="+mn-lt"/>
            <a:ea typeface="+mn-ea"/>
            <a:cs typeface="+mn-cs"/>
          </a:endParaRPr>
        </a:p>
        <a:p>
          <a:pPr marL="1200150" lvl="2" indent="-285750">
            <a:buFont typeface="Arial" panose="020B0604020202020204" pitchFamily="34" charset="0"/>
            <a:buChar char="•"/>
          </a:pPr>
          <a:r>
            <a:rPr lang="en-IE" sz="1600">
              <a:solidFill>
                <a:schemeClr val="dk1"/>
              </a:solidFill>
              <a:effectLst/>
              <a:latin typeface="+mn-lt"/>
              <a:ea typeface="+mn-ea"/>
              <a:cs typeface="+mn-cs"/>
            </a:rPr>
            <a:t>You can </a:t>
          </a:r>
          <a:r>
            <a:rPr lang="en-IE" sz="1600" b="0">
              <a:solidFill>
                <a:schemeClr val="dk1"/>
              </a:solidFill>
              <a:effectLst/>
              <a:latin typeface="+mn-lt"/>
              <a:ea typeface="+mn-ea"/>
              <a:cs typeface="+mn-cs"/>
            </a:rPr>
            <a:t>filter each slicer individually </a:t>
          </a:r>
          <a:r>
            <a:rPr lang="en-IE" sz="1600">
              <a:solidFill>
                <a:schemeClr val="dk1"/>
              </a:solidFill>
              <a:effectLst/>
              <a:latin typeface="+mn-lt"/>
              <a:ea typeface="+mn-ea"/>
              <a:cs typeface="+mn-cs"/>
            </a:rPr>
            <a:t>or combine multiple slicers at once to refine the dataset and focus on specific project characteristics or planning outcomes.</a:t>
          </a:r>
        </a:p>
        <a:p>
          <a:pPr marL="1200150" lvl="2" indent="-285750">
            <a:buFont typeface="Arial" panose="020B0604020202020204" pitchFamily="34" charset="0"/>
            <a:buChar char="•"/>
          </a:pPr>
          <a:r>
            <a:rPr lang="en-IE" sz="1600">
              <a:solidFill>
                <a:schemeClr val="dk1"/>
              </a:solidFill>
              <a:effectLst/>
              <a:latin typeface="+mn-lt"/>
              <a:ea typeface="+mn-ea"/>
              <a:cs typeface="+mn-cs"/>
            </a:rPr>
            <a:t>To </a:t>
          </a:r>
          <a:r>
            <a:rPr lang="en-IE" sz="1600" b="0">
              <a:solidFill>
                <a:schemeClr val="dk1"/>
              </a:solidFill>
              <a:effectLst/>
              <a:latin typeface="+mn-lt"/>
              <a:ea typeface="+mn-ea"/>
              <a:cs typeface="+mn-cs"/>
            </a:rPr>
            <a:t>select multiple values</a:t>
          </a:r>
          <a:r>
            <a:rPr lang="en-IE" sz="1600">
              <a:solidFill>
                <a:schemeClr val="dk1"/>
              </a:solidFill>
              <a:effectLst/>
              <a:latin typeface="+mn-lt"/>
              <a:ea typeface="+mn-ea"/>
              <a:cs typeface="+mn-cs"/>
            </a:rPr>
            <a:t>,</a:t>
          </a:r>
        </a:p>
        <a:p>
          <a:pPr marL="1657350" lvl="3" indent="-285750">
            <a:buFont typeface="Arial" panose="020B0604020202020204" pitchFamily="34" charset="0"/>
            <a:buChar char="•"/>
          </a:pPr>
          <a:r>
            <a:rPr lang="en-IE" sz="1600">
              <a:solidFill>
                <a:schemeClr val="dk1"/>
              </a:solidFill>
              <a:effectLst/>
              <a:latin typeface="+mn-lt"/>
              <a:ea typeface="+mn-ea"/>
              <a:cs typeface="+mn-cs"/>
            </a:rPr>
            <a:t>Hold the </a:t>
          </a:r>
          <a:r>
            <a:rPr lang="en-IE" sz="1600" b="1">
              <a:solidFill>
                <a:schemeClr val="dk1"/>
              </a:solidFill>
              <a:effectLst/>
              <a:latin typeface="+mn-lt"/>
              <a:ea typeface="+mn-ea"/>
              <a:cs typeface="+mn-cs"/>
            </a:rPr>
            <a:t>Ctrl</a:t>
          </a:r>
          <a:r>
            <a:rPr lang="en-IE" sz="1600">
              <a:solidFill>
                <a:schemeClr val="dk1"/>
              </a:solidFill>
              <a:effectLst/>
              <a:latin typeface="+mn-lt"/>
              <a:ea typeface="+mn-ea"/>
              <a:cs typeface="+mn-cs"/>
            </a:rPr>
            <a:t> key while clicking, or</a:t>
          </a:r>
        </a:p>
        <a:p>
          <a:pPr marL="1657350" lvl="3" indent="-285750">
            <a:buFont typeface="Arial" panose="020B0604020202020204" pitchFamily="34" charset="0"/>
            <a:buChar char="•"/>
          </a:pPr>
          <a:r>
            <a:rPr lang="en-IE" sz="1600">
              <a:solidFill>
                <a:schemeClr val="dk1"/>
              </a:solidFill>
              <a:effectLst/>
              <a:latin typeface="+mn-lt"/>
              <a:ea typeface="+mn-ea"/>
              <a:cs typeface="+mn-cs"/>
            </a:rPr>
            <a:t>Use the </a:t>
          </a:r>
          <a:r>
            <a:rPr lang="en-IE" sz="1600" b="1">
              <a:solidFill>
                <a:schemeClr val="dk1"/>
              </a:solidFill>
              <a:effectLst/>
              <a:latin typeface="+mn-lt"/>
              <a:ea typeface="+mn-ea"/>
              <a:cs typeface="+mn-cs"/>
            </a:rPr>
            <a:t>Multi‑select toggle</a:t>
          </a:r>
          <a:r>
            <a:rPr lang="en-IE" sz="1600">
              <a:solidFill>
                <a:schemeClr val="dk1"/>
              </a:solidFill>
              <a:effectLst/>
              <a:latin typeface="+mn-lt"/>
              <a:ea typeface="+mn-ea"/>
              <a:cs typeface="+mn-cs"/>
            </a:rPr>
            <a:t> in the slicer header.</a:t>
          </a:r>
        </a:p>
        <a:p>
          <a:pPr marL="1200150" lvl="2" indent="-285750">
            <a:buFont typeface="Arial" panose="020B0604020202020204" pitchFamily="34" charset="0"/>
            <a:buChar char="•"/>
          </a:pPr>
          <a:r>
            <a:rPr lang="en-IE" sz="1600">
              <a:solidFill>
                <a:schemeClr val="dk1"/>
              </a:solidFill>
              <a:effectLst/>
              <a:latin typeface="+mn-lt"/>
              <a:ea typeface="+mn-ea"/>
              <a:cs typeface="+mn-cs"/>
            </a:rPr>
            <a:t>Combining slicers allows for </a:t>
          </a:r>
          <a:r>
            <a:rPr lang="en-IE" sz="1600" b="1">
              <a:solidFill>
                <a:schemeClr val="dk1"/>
              </a:solidFill>
              <a:effectLst/>
              <a:latin typeface="+mn-lt"/>
              <a:ea typeface="+mn-ea"/>
              <a:cs typeface="+mn-cs"/>
            </a:rPr>
            <a:t>progressive drill‑down analysis</a:t>
          </a:r>
          <a:r>
            <a:rPr lang="en-IE" sz="1600">
              <a:solidFill>
                <a:schemeClr val="dk1"/>
              </a:solidFill>
              <a:effectLst/>
              <a:latin typeface="+mn-lt"/>
              <a:ea typeface="+mn-ea"/>
              <a:cs typeface="+mn-cs"/>
            </a:rPr>
            <a:t> (e.g., filtering by county, then by planning status, then by feedstock type).</a:t>
          </a:r>
        </a:p>
        <a:p>
          <a:pPr lvl="1"/>
          <a:endParaRPr lang="en-IE" sz="1600" b="1">
            <a:solidFill>
              <a:schemeClr val="dk1"/>
            </a:solidFill>
            <a:effectLst/>
            <a:latin typeface="+mn-lt"/>
            <a:ea typeface="+mn-ea"/>
            <a:cs typeface="+mn-cs"/>
          </a:endParaRPr>
        </a:p>
        <a:p>
          <a:pPr lvl="1"/>
          <a:r>
            <a:rPr lang="en-IE" sz="1600" b="1">
              <a:solidFill>
                <a:schemeClr val="dk1"/>
              </a:solidFill>
              <a:effectLst/>
              <a:latin typeface="+mn-lt"/>
              <a:ea typeface="+mn-ea"/>
              <a:cs typeface="+mn-cs"/>
            </a:rPr>
            <a:t>Timeline</a:t>
          </a:r>
        </a:p>
        <a:p>
          <a:pPr lvl="1"/>
          <a:endParaRPr lang="en-IE" sz="1600">
            <a:solidFill>
              <a:schemeClr val="dk1"/>
            </a:solidFill>
            <a:effectLst/>
            <a:latin typeface="+mn-lt"/>
            <a:ea typeface="+mn-ea"/>
            <a:cs typeface="+mn-cs"/>
          </a:endParaRPr>
        </a:p>
        <a:p>
          <a:pPr marL="1200150" lvl="2" indent="-285750">
            <a:buFont typeface="Arial" panose="020B0604020202020204" pitchFamily="34" charset="0"/>
            <a:buChar char="•"/>
          </a:pPr>
          <a:r>
            <a:rPr lang="en-IE" sz="1600">
              <a:solidFill>
                <a:schemeClr val="dk1"/>
              </a:solidFill>
              <a:effectLst/>
              <a:latin typeface="+mn-lt"/>
              <a:ea typeface="+mn-ea"/>
              <a:cs typeface="+mn-cs"/>
            </a:rPr>
            <a:t>The timeline filter can also be used in </a:t>
          </a:r>
          <a:r>
            <a:rPr lang="en-IE" sz="1600" b="1">
              <a:solidFill>
                <a:schemeClr val="dk1"/>
              </a:solidFill>
              <a:effectLst/>
              <a:latin typeface="+mn-lt"/>
              <a:ea typeface="+mn-ea"/>
              <a:cs typeface="+mn-cs"/>
            </a:rPr>
            <a:t>single-year</a:t>
          </a:r>
          <a:r>
            <a:rPr lang="en-IE" sz="1600">
              <a:solidFill>
                <a:schemeClr val="dk1"/>
              </a:solidFill>
              <a:effectLst/>
              <a:latin typeface="+mn-lt"/>
              <a:ea typeface="+mn-ea"/>
              <a:cs typeface="+mn-cs"/>
            </a:rPr>
            <a:t> or </a:t>
          </a:r>
          <a:r>
            <a:rPr lang="en-IE" sz="1600" b="1">
              <a:solidFill>
                <a:schemeClr val="dk1"/>
              </a:solidFill>
              <a:effectLst/>
              <a:latin typeface="+mn-lt"/>
              <a:ea typeface="+mn-ea"/>
              <a:cs typeface="+mn-cs"/>
            </a:rPr>
            <a:t>multi-year</a:t>
          </a:r>
          <a:r>
            <a:rPr lang="en-IE" sz="1600">
              <a:solidFill>
                <a:schemeClr val="dk1"/>
              </a:solidFill>
              <a:effectLst/>
              <a:latin typeface="+mn-lt"/>
              <a:ea typeface="+mn-ea"/>
              <a:cs typeface="+mn-cs"/>
            </a:rPr>
            <a:t> mode.</a:t>
          </a:r>
        </a:p>
        <a:p>
          <a:pPr marL="1200150" lvl="2" indent="-285750">
            <a:buFont typeface="Arial" panose="020B0604020202020204" pitchFamily="34" charset="0"/>
            <a:buChar char="•"/>
          </a:pPr>
          <a:r>
            <a:rPr lang="en-IE" sz="1600">
              <a:solidFill>
                <a:schemeClr val="dk1"/>
              </a:solidFill>
              <a:effectLst/>
              <a:latin typeface="+mn-lt"/>
              <a:ea typeface="+mn-ea"/>
              <a:cs typeface="+mn-cs"/>
            </a:rPr>
            <a:t>For a broader outlook, hold </a:t>
          </a:r>
          <a:r>
            <a:rPr lang="en-IE" sz="1600" b="1">
              <a:solidFill>
                <a:schemeClr val="dk1"/>
              </a:solidFill>
              <a:effectLst/>
              <a:latin typeface="+mn-lt"/>
              <a:ea typeface="+mn-ea"/>
              <a:cs typeface="+mn-cs"/>
            </a:rPr>
            <a:t>Ctrl</a:t>
          </a:r>
          <a:r>
            <a:rPr lang="en-IE" sz="1600">
              <a:solidFill>
                <a:schemeClr val="dk1"/>
              </a:solidFill>
              <a:effectLst/>
              <a:latin typeface="+mn-lt"/>
              <a:ea typeface="+mn-ea"/>
              <a:cs typeface="+mn-cs"/>
            </a:rPr>
            <a:t> and select multiple years to view trends over a defined period.</a:t>
          </a:r>
        </a:p>
        <a:p>
          <a:pPr lvl="1"/>
          <a:endParaRPr lang="en-IE" sz="1600" b="1">
            <a:solidFill>
              <a:schemeClr val="dk1"/>
            </a:solidFill>
            <a:effectLst/>
            <a:latin typeface="+mn-lt"/>
            <a:ea typeface="+mn-ea"/>
            <a:cs typeface="+mn-cs"/>
          </a:endParaRPr>
        </a:p>
        <a:p>
          <a:pPr lvl="1"/>
          <a:r>
            <a:rPr lang="en-IE" sz="1600" b="1">
              <a:solidFill>
                <a:schemeClr val="dk1"/>
              </a:solidFill>
              <a:effectLst/>
              <a:latin typeface="+mn-lt"/>
              <a:ea typeface="+mn-ea"/>
              <a:cs typeface="+mn-cs"/>
            </a:rPr>
            <a:t>Dynamic Charts</a:t>
          </a:r>
        </a:p>
        <a:p>
          <a:pPr lvl="1"/>
          <a:endParaRPr lang="en-IE" sz="1600">
            <a:solidFill>
              <a:schemeClr val="dk1"/>
            </a:solidFill>
            <a:effectLst/>
            <a:latin typeface="+mn-lt"/>
            <a:ea typeface="+mn-ea"/>
            <a:cs typeface="+mn-cs"/>
          </a:endParaRPr>
        </a:p>
        <a:p>
          <a:pPr marL="1200150" lvl="2" indent="-285750">
            <a:buFont typeface="Arial" panose="020B0604020202020204" pitchFamily="34" charset="0"/>
            <a:buChar char="•"/>
          </a:pPr>
          <a:r>
            <a:rPr lang="en-IE" sz="1600">
              <a:solidFill>
                <a:schemeClr val="dk1"/>
              </a:solidFill>
              <a:effectLst/>
              <a:latin typeface="+mn-lt"/>
              <a:ea typeface="+mn-ea"/>
              <a:cs typeface="+mn-cs"/>
            </a:rPr>
            <a:t>All charts and visuals update </a:t>
          </a:r>
          <a:r>
            <a:rPr lang="en-IE" sz="1600" b="0">
              <a:solidFill>
                <a:schemeClr val="dk1"/>
              </a:solidFill>
              <a:effectLst/>
              <a:latin typeface="+mn-lt"/>
              <a:ea typeface="+mn-ea"/>
              <a:cs typeface="+mn-cs"/>
            </a:rPr>
            <a:t>automatically</a:t>
          </a:r>
          <a:r>
            <a:rPr lang="en-IE" sz="1600">
              <a:solidFill>
                <a:schemeClr val="dk1"/>
              </a:solidFill>
              <a:effectLst/>
              <a:latin typeface="+mn-lt"/>
              <a:ea typeface="+mn-ea"/>
              <a:cs typeface="+mn-cs"/>
            </a:rPr>
            <a:t> based on your selected filters.</a:t>
          </a:r>
        </a:p>
        <a:p>
          <a:pPr marL="1200150" lvl="2" indent="-285750">
            <a:buFont typeface="Arial" panose="020B0604020202020204" pitchFamily="34" charset="0"/>
            <a:buChar char="•"/>
          </a:pPr>
          <a:r>
            <a:rPr lang="en-IE" sz="1600">
              <a:solidFill>
                <a:schemeClr val="dk1"/>
              </a:solidFill>
              <a:effectLst/>
              <a:latin typeface="+mn-lt"/>
              <a:ea typeface="+mn-ea"/>
              <a:cs typeface="+mn-cs"/>
            </a:rPr>
            <a:t>Only relevant and available data will be displayed, ensuring that the visualisations remain meaningful and easy to interpret.</a:t>
          </a:r>
        </a:p>
        <a:p>
          <a:pPr lvl="1"/>
          <a:endParaRPr lang="en-IE" sz="1600" b="1">
            <a:solidFill>
              <a:schemeClr val="dk1"/>
            </a:solidFill>
            <a:effectLst/>
            <a:latin typeface="+mn-lt"/>
            <a:ea typeface="+mn-ea"/>
            <a:cs typeface="+mn-cs"/>
          </a:endParaRPr>
        </a:p>
        <a:p>
          <a:pPr lvl="1"/>
          <a:r>
            <a:rPr lang="en-IE" sz="1600" b="1">
              <a:solidFill>
                <a:schemeClr val="dk1"/>
              </a:solidFill>
              <a:effectLst/>
              <a:latin typeface="+mn-lt"/>
              <a:ea typeface="+mn-ea"/>
              <a:cs typeface="+mn-cs"/>
            </a:rPr>
            <a:t>Resetting the View</a:t>
          </a:r>
        </a:p>
        <a:p>
          <a:pPr lvl="1"/>
          <a:endParaRPr lang="en-IE" sz="1600">
            <a:solidFill>
              <a:schemeClr val="dk1"/>
            </a:solidFill>
            <a:effectLst/>
            <a:latin typeface="+mn-lt"/>
            <a:ea typeface="+mn-ea"/>
            <a:cs typeface="+mn-cs"/>
          </a:endParaRPr>
        </a:p>
        <a:p>
          <a:pPr marL="1200150" lvl="2" indent="-285750">
            <a:buFont typeface="Arial" panose="020B0604020202020204" pitchFamily="34" charset="0"/>
            <a:buChar char="•"/>
          </a:pPr>
          <a:r>
            <a:rPr lang="en-IE" sz="1600">
              <a:solidFill>
                <a:schemeClr val="dk1"/>
              </a:solidFill>
              <a:effectLst/>
              <a:latin typeface="+mn-lt"/>
              <a:ea typeface="+mn-ea"/>
              <a:cs typeface="+mn-cs"/>
            </a:rPr>
            <a:t>Use the </a:t>
          </a:r>
          <a:r>
            <a:rPr lang="en-IE" sz="1600" b="1">
              <a:solidFill>
                <a:schemeClr val="dk1"/>
              </a:solidFill>
              <a:effectLst/>
              <a:latin typeface="+mn-lt"/>
              <a:ea typeface="+mn-ea"/>
              <a:cs typeface="+mn-cs"/>
            </a:rPr>
            <a:t>Clear filter</a:t>
          </a:r>
          <a:r>
            <a:rPr lang="en-IE" sz="1600">
              <a:solidFill>
                <a:schemeClr val="dk1"/>
              </a:solidFill>
              <a:effectLst/>
              <a:latin typeface="+mn-lt"/>
              <a:ea typeface="+mn-ea"/>
              <a:cs typeface="+mn-cs"/>
            </a:rPr>
            <a:t> icon on individual slicers to remove specific selections.</a:t>
          </a:r>
        </a:p>
        <a:p>
          <a:pPr marL="1200150" lvl="2" indent="-285750">
            <a:buFont typeface="Arial" panose="020B0604020202020204" pitchFamily="34" charset="0"/>
            <a:buChar char="•"/>
          </a:pPr>
          <a:r>
            <a:rPr lang="en-IE" sz="1600">
              <a:solidFill>
                <a:schemeClr val="dk1"/>
              </a:solidFill>
              <a:effectLst/>
              <a:latin typeface="+mn-lt"/>
              <a:ea typeface="+mn-ea"/>
              <a:cs typeface="+mn-cs"/>
            </a:rPr>
            <a:t>Clearing all slicers will return the dashboard to its original, unfiltered state.</a:t>
          </a:r>
        </a:p>
        <a:p>
          <a:endParaRPr lang="en-IE" sz="2400"/>
        </a:p>
      </xdr:txBody>
    </xdr:sp>
    <xdr:clientData/>
  </xdr:twoCellAnchor>
  <xdr:twoCellAnchor>
    <xdr:from>
      <xdr:col>0</xdr:col>
      <xdr:colOff>0</xdr:colOff>
      <xdr:row>1</xdr:row>
      <xdr:rowOff>0</xdr:rowOff>
    </xdr:from>
    <xdr:to>
      <xdr:col>19</xdr:col>
      <xdr:colOff>95250</xdr:colOff>
      <xdr:row>5</xdr:row>
      <xdr:rowOff>178593</xdr:rowOff>
    </xdr:to>
    <xdr:sp macro="" textlink="">
      <xdr:nvSpPr>
        <xdr:cNvPr id="4" name="TextBox 3">
          <a:extLst>
            <a:ext uri="{FF2B5EF4-FFF2-40B4-BE49-F238E27FC236}">
              <a16:creationId xmlns:a16="http://schemas.microsoft.com/office/drawing/2014/main" id="{BEA623D5-57C5-4245-A180-8A22341A9298}"/>
            </a:ext>
          </a:extLst>
        </xdr:cNvPr>
        <xdr:cNvSpPr txBox="1"/>
      </xdr:nvSpPr>
      <xdr:spPr>
        <a:xfrm>
          <a:off x="0" y="190500"/>
          <a:ext cx="11632406" cy="940593"/>
        </a:xfrm>
        <a:prstGeom prst="rect">
          <a:avLst/>
        </a:prstGeom>
        <a:no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4800" b="1" i="0" u="none" strike="noStrike">
              <a:solidFill>
                <a:schemeClr val="bg1"/>
              </a:solidFill>
              <a:latin typeface="KPMG Bold" panose="020B0803030202040204" pitchFamily="34" charset="0"/>
            </a:rPr>
            <a:t>About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532668</xdr:colOff>
      <xdr:row>14</xdr:row>
      <xdr:rowOff>43578</xdr:rowOff>
    </xdr:from>
    <xdr:to>
      <xdr:col>85</xdr:col>
      <xdr:colOff>547570</xdr:colOff>
      <xdr:row>92</xdr:row>
      <xdr:rowOff>76761</xdr:rowOff>
    </xdr:to>
    <xdr:grpSp>
      <xdr:nvGrpSpPr>
        <xdr:cNvPr id="24" name="Group 23">
          <a:extLst>
            <a:ext uri="{FF2B5EF4-FFF2-40B4-BE49-F238E27FC236}">
              <a16:creationId xmlns:a16="http://schemas.microsoft.com/office/drawing/2014/main" id="{46F603C5-ECDC-CAF2-4A35-68BC81F4EABE}"/>
            </a:ext>
          </a:extLst>
        </xdr:cNvPr>
        <xdr:cNvGrpSpPr/>
      </xdr:nvGrpSpPr>
      <xdr:grpSpPr>
        <a:xfrm>
          <a:off x="18142012" y="2710578"/>
          <a:ext cx="34019152" cy="14892183"/>
          <a:chOff x="18142012" y="2710578"/>
          <a:chExt cx="34019152" cy="14892183"/>
        </a:xfrm>
      </xdr:grpSpPr>
      <xdr:graphicFrame macro="">
        <xdr:nvGraphicFramePr>
          <xdr:cNvPr id="14" name="Chart 13">
            <a:extLst>
              <a:ext uri="{FF2B5EF4-FFF2-40B4-BE49-F238E27FC236}">
                <a16:creationId xmlns:a16="http://schemas.microsoft.com/office/drawing/2014/main" id="{6E8403A9-7495-471B-9CF6-09BF687921BB}"/>
              </a:ext>
            </a:extLst>
          </xdr:cNvPr>
          <xdr:cNvGraphicFramePr>
            <a:graphicFrameLocks/>
          </xdr:cNvGraphicFramePr>
        </xdr:nvGraphicFramePr>
        <xdr:xfrm>
          <a:off x="26687974" y="2744819"/>
          <a:ext cx="8493126" cy="1485794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5" name="Chart 14">
            <a:extLst>
              <a:ext uri="{FF2B5EF4-FFF2-40B4-BE49-F238E27FC236}">
                <a16:creationId xmlns:a16="http://schemas.microsoft.com/office/drawing/2014/main" id="{94024322-C663-46DF-BC76-34E118DCA128}"/>
              </a:ext>
            </a:extLst>
          </xdr:cNvPr>
          <xdr:cNvGraphicFramePr>
            <a:graphicFrameLocks/>
          </xdr:cNvGraphicFramePr>
        </xdr:nvGraphicFramePr>
        <xdr:xfrm>
          <a:off x="18142012" y="2710578"/>
          <a:ext cx="8528064" cy="14809258"/>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41" name="Chart 40">
            <a:extLst>
              <a:ext uri="{FF2B5EF4-FFF2-40B4-BE49-F238E27FC236}">
                <a16:creationId xmlns:a16="http://schemas.microsoft.com/office/drawing/2014/main" id="{F3D434AA-10AB-4B81-8DDD-850FDA9A85E6}"/>
              </a:ext>
            </a:extLst>
          </xdr:cNvPr>
          <xdr:cNvGraphicFramePr>
            <a:graphicFrameLocks/>
          </xdr:cNvGraphicFramePr>
        </xdr:nvGraphicFramePr>
        <xdr:xfrm>
          <a:off x="35160556" y="2734235"/>
          <a:ext cx="8499545" cy="14859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43" name="Chart 42">
            <a:extLst>
              <a:ext uri="{FF2B5EF4-FFF2-40B4-BE49-F238E27FC236}">
                <a16:creationId xmlns:a16="http://schemas.microsoft.com/office/drawing/2014/main" id="{DE07CDC0-6468-453F-B67F-5712D2D95B16}"/>
              </a:ext>
            </a:extLst>
          </xdr:cNvPr>
          <xdr:cNvGraphicFramePr>
            <a:graphicFrameLocks/>
          </xdr:cNvGraphicFramePr>
        </xdr:nvGraphicFramePr>
        <xdr:xfrm>
          <a:off x="43661618" y="2711823"/>
          <a:ext cx="8499546" cy="1483995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29</xdr:col>
      <xdr:colOff>572899</xdr:colOff>
      <xdr:row>6</xdr:row>
      <xdr:rowOff>44823</xdr:rowOff>
    </xdr:from>
    <xdr:to>
      <xdr:col>85</xdr:col>
      <xdr:colOff>544044</xdr:colOff>
      <xdr:row>14</xdr:row>
      <xdr:rowOff>63873</xdr:rowOff>
    </xdr:to>
    <xdr:grpSp>
      <xdr:nvGrpSpPr>
        <xdr:cNvPr id="60" name="Group 59">
          <a:extLst>
            <a:ext uri="{FF2B5EF4-FFF2-40B4-BE49-F238E27FC236}">
              <a16:creationId xmlns:a16="http://schemas.microsoft.com/office/drawing/2014/main" id="{E0DB753D-52E2-CE7A-DA51-BD53B4C4EFBA}"/>
            </a:ext>
          </a:extLst>
        </xdr:cNvPr>
        <xdr:cNvGrpSpPr/>
      </xdr:nvGrpSpPr>
      <xdr:grpSpPr>
        <a:xfrm>
          <a:off x="18182243" y="1187823"/>
          <a:ext cx="33975395" cy="1543050"/>
          <a:chOff x="18182243" y="1187823"/>
          <a:chExt cx="33975395" cy="1543050"/>
        </a:xfrm>
      </xdr:grpSpPr>
      <mc:AlternateContent xmlns:mc="http://schemas.openxmlformats.org/markup-compatibility/2006" xmlns:a14="http://schemas.microsoft.com/office/drawing/2010/main">
        <mc:Choice Requires="a14">
          <xdr:graphicFrame macro="">
            <xdr:nvGraphicFramePr>
              <xdr:cNvPr id="25" name="Feedstocks">
                <a:extLst>
                  <a:ext uri="{FF2B5EF4-FFF2-40B4-BE49-F238E27FC236}">
                    <a16:creationId xmlns:a16="http://schemas.microsoft.com/office/drawing/2014/main" id="{C42BE4FE-FBDD-4BB3-A96C-3D8117B10E06}"/>
                  </a:ext>
                </a:extLst>
              </xdr:cNvPr>
              <xdr:cNvGraphicFramePr/>
            </xdr:nvGraphicFramePr>
            <xdr:xfrm>
              <a:off x="18182243" y="1194519"/>
              <a:ext cx="8454216" cy="1461275"/>
            </xdr:xfrm>
            <a:graphic>
              <a:graphicData uri="http://schemas.microsoft.com/office/drawing/2010/slicer">
                <sle:slicer xmlns:sle="http://schemas.microsoft.com/office/drawing/2010/slicer" name="Feedstocks"/>
              </a:graphicData>
            </a:graphic>
          </xdr:graphicFrame>
        </mc:Choice>
        <mc:Fallback xmlns="">
          <xdr:sp macro="" textlink="">
            <xdr:nvSpPr>
              <xdr:cNvPr id="0" name=""/>
              <xdr:cNvSpPr>
                <a:spLocks noTextEdit="1"/>
              </xdr:cNvSpPr>
            </xdr:nvSpPr>
            <xdr:spPr>
              <a:xfrm>
                <a:off x="18182243" y="1194519"/>
                <a:ext cx="8454216" cy="1461275"/>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40" name="Refusal Category">
                <a:extLst>
                  <a:ext uri="{FF2B5EF4-FFF2-40B4-BE49-F238E27FC236}">
                    <a16:creationId xmlns:a16="http://schemas.microsoft.com/office/drawing/2014/main" id="{7532B242-E347-44B1-9254-BF856C9F34A9}"/>
                  </a:ext>
                </a:extLst>
              </xdr:cNvPr>
              <xdr:cNvGraphicFramePr/>
            </xdr:nvGraphicFramePr>
            <xdr:xfrm>
              <a:off x="26667336" y="1210235"/>
              <a:ext cx="8457922" cy="1514475"/>
            </xdr:xfrm>
            <a:graphic>
              <a:graphicData uri="http://schemas.microsoft.com/office/drawing/2010/slicer">
                <sle:slicer xmlns:sle="http://schemas.microsoft.com/office/drawing/2010/slicer" name="Refusal Category"/>
              </a:graphicData>
            </a:graphic>
          </xdr:graphicFrame>
        </mc:Choice>
        <mc:Fallback xmlns="">
          <xdr:sp macro="" textlink="">
            <xdr:nvSpPr>
              <xdr:cNvPr id="0" name=""/>
              <xdr:cNvSpPr>
                <a:spLocks noTextEdit="1"/>
              </xdr:cNvSpPr>
            </xdr:nvSpPr>
            <xdr:spPr>
              <a:xfrm>
                <a:off x="26667336" y="1210235"/>
                <a:ext cx="8457922" cy="1514475"/>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42" name="Approval Condition">
                <a:extLst>
                  <a:ext uri="{FF2B5EF4-FFF2-40B4-BE49-F238E27FC236}">
                    <a16:creationId xmlns:a16="http://schemas.microsoft.com/office/drawing/2014/main" id="{2E83535F-94A8-4247-8308-11DFFF49FD67}"/>
                  </a:ext>
                </a:extLst>
              </xdr:cNvPr>
              <xdr:cNvGraphicFramePr/>
            </xdr:nvGraphicFramePr>
            <xdr:xfrm>
              <a:off x="35165038" y="1210234"/>
              <a:ext cx="8491537" cy="1504950"/>
            </xdr:xfrm>
            <a:graphic>
              <a:graphicData uri="http://schemas.microsoft.com/office/drawing/2010/slicer">
                <sle:slicer xmlns:sle="http://schemas.microsoft.com/office/drawing/2010/slicer" name="Approval Condition"/>
              </a:graphicData>
            </a:graphic>
          </xdr:graphicFrame>
        </mc:Choice>
        <mc:Fallback xmlns="">
          <xdr:sp macro="" textlink="">
            <xdr:nvSpPr>
              <xdr:cNvPr id="0" name=""/>
              <xdr:cNvSpPr>
                <a:spLocks noTextEdit="1"/>
              </xdr:cNvSpPr>
            </xdr:nvSpPr>
            <xdr:spPr>
              <a:xfrm>
                <a:off x="35165038" y="1210234"/>
                <a:ext cx="8491537" cy="1504950"/>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44" name="Appeal Category">
                <a:extLst>
                  <a:ext uri="{FF2B5EF4-FFF2-40B4-BE49-F238E27FC236}">
                    <a16:creationId xmlns:a16="http://schemas.microsoft.com/office/drawing/2014/main" id="{2992599A-2637-4013-B03D-1E1445DDF290}"/>
                  </a:ext>
                </a:extLst>
              </xdr:cNvPr>
              <xdr:cNvGraphicFramePr/>
            </xdr:nvGraphicFramePr>
            <xdr:xfrm>
              <a:off x="43666100" y="1187823"/>
              <a:ext cx="8491538" cy="1543050"/>
            </xdr:xfrm>
            <a:graphic>
              <a:graphicData uri="http://schemas.microsoft.com/office/drawing/2010/slicer">
                <sle:slicer xmlns:sle="http://schemas.microsoft.com/office/drawing/2010/slicer" name="Appeal Category"/>
              </a:graphicData>
            </a:graphic>
          </xdr:graphicFrame>
        </mc:Choice>
        <mc:Fallback xmlns="">
          <xdr:sp macro="" textlink="">
            <xdr:nvSpPr>
              <xdr:cNvPr id="0" name=""/>
              <xdr:cNvSpPr>
                <a:spLocks noTextEdit="1"/>
              </xdr:cNvSpPr>
            </xdr:nvSpPr>
            <xdr:spPr>
              <a:xfrm>
                <a:off x="43666100" y="1187823"/>
                <a:ext cx="8491538" cy="1543050"/>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grpSp>
    <xdr:clientData/>
  </xdr:twoCellAnchor>
  <xdr:twoCellAnchor>
    <xdr:from>
      <xdr:col>14</xdr:col>
      <xdr:colOff>61894</xdr:colOff>
      <xdr:row>6</xdr:row>
      <xdr:rowOff>90146</xdr:rowOff>
    </xdr:from>
    <xdr:to>
      <xdr:col>29</xdr:col>
      <xdr:colOff>449272</xdr:colOff>
      <xdr:row>30</xdr:row>
      <xdr:rowOff>83080</xdr:rowOff>
    </xdr:to>
    <xdr:grpSp>
      <xdr:nvGrpSpPr>
        <xdr:cNvPr id="59" name="Group 58">
          <a:extLst>
            <a:ext uri="{FF2B5EF4-FFF2-40B4-BE49-F238E27FC236}">
              <a16:creationId xmlns:a16="http://schemas.microsoft.com/office/drawing/2014/main" id="{6EB30186-DB89-6812-F26E-1C6EDA96443E}"/>
            </a:ext>
          </a:extLst>
        </xdr:cNvPr>
        <xdr:cNvGrpSpPr/>
      </xdr:nvGrpSpPr>
      <xdr:grpSpPr>
        <a:xfrm>
          <a:off x="8562957" y="1233146"/>
          <a:ext cx="9495659" cy="4564934"/>
          <a:chOff x="8562957" y="1233146"/>
          <a:chExt cx="9495659" cy="4564934"/>
        </a:xfrm>
      </xdr:grpSpPr>
      <xdr:grpSp>
        <xdr:nvGrpSpPr>
          <xdr:cNvPr id="28" name="Group 27">
            <a:extLst>
              <a:ext uri="{FF2B5EF4-FFF2-40B4-BE49-F238E27FC236}">
                <a16:creationId xmlns:a16="http://schemas.microsoft.com/office/drawing/2014/main" id="{8A022D15-4B34-BE8C-C429-A0AEB3829533}"/>
              </a:ext>
            </a:extLst>
          </xdr:cNvPr>
          <xdr:cNvGrpSpPr/>
        </xdr:nvGrpSpPr>
        <xdr:grpSpPr>
          <a:xfrm>
            <a:off x="8562957" y="1255059"/>
            <a:ext cx="2377710" cy="4533496"/>
            <a:chOff x="8562957" y="1255059"/>
            <a:chExt cx="2377710" cy="4533496"/>
          </a:xfrm>
        </xdr:grpSpPr>
        <xdr:sp macro="" textlink="">
          <xdr:nvSpPr>
            <xdr:cNvPr id="20" name="Rectangle 19">
              <a:extLst>
                <a:ext uri="{FF2B5EF4-FFF2-40B4-BE49-F238E27FC236}">
                  <a16:creationId xmlns:a16="http://schemas.microsoft.com/office/drawing/2014/main" id="{90D8BD45-A7A4-7449-1CD3-00064F0CCBA4}"/>
                </a:ext>
              </a:extLst>
            </xdr:cNvPr>
            <xdr:cNvSpPr/>
          </xdr:nvSpPr>
          <xdr:spPr>
            <a:xfrm>
              <a:off x="8637038" y="1255059"/>
              <a:ext cx="2229549" cy="4504764"/>
            </a:xfrm>
            <a:prstGeom prst="rect">
              <a:avLst/>
            </a:prstGeom>
            <a:solidFill>
              <a:srgbClr val="E5E5E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grpSp>
          <xdr:nvGrpSpPr>
            <xdr:cNvPr id="2" name="Group 1">
              <a:extLst>
                <a:ext uri="{FF2B5EF4-FFF2-40B4-BE49-F238E27FC236}">
                  <a16:creationId xmlns:a16="http://schemas.microsoft.com/office/drawing/2014/main" id="{F4521E8F-CB98-DB3D-3661-14D660BE49CC}"/>
                </a:ext>
              </a:extLst>
            </xdr:cNvPr>
            <xdr:cNvGrpSpPr/>
          </xdr:nvGrpSpPr>
          <xdr:grpSpPr>
            <a:xfrm>
              <a:off x="8562957" y="1263122"/>
              <a:ext cx="2377710" cy="4525433"/>
              <a:chOff x="8533541" y="1263122"/>
              <a:chExt cx="2369306" cy="4525433"/>
            </a:xfrm>
            <a:noFill/>
          </xdr:grpSpPr>
          <xdr:sp macro="" textlink="TUS_pivots!AS9">
            <xdr:nvSpPr>
              <xdr:cNvPr id="7" name="TextBox 6">
                <a:extLst>
                  <a:ext uri="{FF2B5EF4-FFF2-40B4-BE49-F238E27FC236}">
                    <a16:creationId xmlns:a16="http://schemas.microsoft.com/office/drawing/2014/main" id="{4323663D-E186-DE59-811B-0EA69682BC65}"/>
                  </a:ext>
                </a:extLst>
              </xdr:cNvPr>
              <xdr:cNvSpPr txBox="1"/>
            </xdr:nvSpPr>
            <xdr:spPr>
              <a:xfrm>
                <a:off x="8539811" y="2791885"/>
                <a:ext cx="2363036" cy="1500187"/>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6224511F-CBF7-4D01-9808-947001E13E69}" type="TxLink">
                  <a:rPr lang="en-US" sz="6600" b="1" i="0" u="none" strike="noStrike">
                    <a:solidFill>
                      <a:srgbClr val="00338D"/>
                    </a:solidFill>
                    <a:latin typeface="KPMG Bold" panose="020B0803030202040204" pitchFamily="34" charset="0"/>
                    <a:ea typeface="+mn-ea"/>
                    <a:cs typeface="+mn-cs"/>
                  </a:rPr>
                  <a:pPr marL="0" indent="0" algn="ctr"/>
                  <a:t>19</a:t>
                </a:fld>
                <a:endParaRPr lang="en-IE" sz="6600" b="1" i="0" u="none" strike="noStrike">
                  <a:solidFill>
                    <a:srgbClr val="00338D"/>
                  </a:solidFill>
                  <a:latin typeface="KPMG Bold" panose="020B0803030202040204" pitchFamily="34" charset="0"/>
                  <a:ea typeface="+mn-ea"/>
                  <a:cs typeface="+mn-cs"/>
                </a:endParaRPr>
              </a:p>
            </xdr:txBody>
          </xdr:sp>
          <xdr:sp macro="" textlink="TUS_pivots!AS8">
            <xdr:nvSpPr>
              <xdr:cNvPr id="27" name="TextBox 26">
                <a:extLst>
                  <a:ext uri="{FF2B5EF4-FFF2-40B4-BE49-F238E27FC236}">
                    <a16:creationId xmlns:a16="http://schemas.microsoft.com/office/drawing/2014/main" id="{10EF0D1C-6035-C3A4-1C12-27AC9B4CC499}"/>
                  </a:ext>
                </a:extLst>
              </xdr:cNvPr>
              <xdr:cNvSpPr txBox="1"/>
            </xdr:nvSpPr>
            <xdr:spPr>
              <a:xfrm>
                <a:off x="8542153" y="1263122"/>
                <a:ext cx="2360693" cy="1500187"/>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B1DE39FE-15BC-4F2E-A50E-390D2CD23177}" type="TxLink">
                  <a:rPr lang="en-US" sz="6600" b="1" i="0" u="none" strike="noStrike">
                    <a:solidFill>
                      <a:srgbClr val="00338D"/>
                    </a:solidFill>
                    <a:latin typeface="KPMG Bold" panose="020B0803030202040204" pitchFamily="34" charset="0"/>
                    <a:ea typeface="+mn-ea"/>
                    <a:cs typeface="+mn-cs"/>
                  </a:rPr>
                  <a:pPr marL="0" indent="0" algn="ctr"/>
                  <a:t>54</a:t>
                </a:fld>
                <a:endParaRPr lang="en-IE" sz="6600" b="1" i="0" u="none" strike="noStrike">
                  <a:solidFill>
                    <a:srgbClr val="00338D"/>
                  </a:solidFill>
                  <a:latin typeface="KPMG Bold" panose="020B0803030202040204" pitchFamily="34" charset="0"/>
                  <a:ea typeface="+mn-ea"/>
                  <a:cs typeface="+mn-cs"/>
                </a:endParaRPr>
              </a:p>
            </xdr:txBody>
          </xdr:sp>
          <xdr:sp macro="" textlink="">
            <xdr:nvSpPr>
              <xdr:cNvPr id="30" name="TextBox 29">
                <a:extLst>
                  <a:ext uri="{FF2B5EF4-FFF2-40B4-BE49-F238E27FC236}">
                    <a16:creationId xmlns:a16="http://schemas.microsoft.com/office/drawing/2014/main" id="{E8357D48-4D18-535B-B7BF-1A5B930E5F70}"/>
                  </a:ext>
                </a:extLst>
              </xdr:cNvPr>
              <xdr:cNvSpPr txBox="1"/>
            </xdr:nvSpPr>
            <xdr:spPr>
              <a:xfrm>
                <a:off x="8535126" y="1270265"/>
                <a:ext cx="2360693" cy="409575"/>
              </a:xfrm>
              <a:prstGeom prst="rect">
                <a:avLst/>
              </a:prstGeom>
              <a:grp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i="0" u="none" strike="noStrike">
                    <a:solidFill>
                      <a:srgbClr val="00338D"/>
                    </a:solidFill>
                    <a:latin typeface="KPMG Bold" panose="020B0803030202040204" pitchFamily="34" charset="0"/>
                  </a:rPr>
                  <a:t>Granted</a:t>
                </a:r>
                <a:r>
                  <a:rPr lang="en-US" sz="2000" b="1" i="0" u="none" strike="noStrike" baseline="0">
                    <a:solidFill>
                      <a:srgbClr val="00338D"/>
                    </a:solidFill>
                    <a:latin typeface="KPMG Bold" panose="020B0803030202040204" pitchFamily="34" charset="0"/>
                  </a:rPr>
                  <a:t> Applications</a:t>
                </a:r>
                <a:endParaRPr lang="en-US" sz="2000" b="1" i="0" u="none" strike="noStrike">
                  <a:solidFill>
                    <a:srgbClr val="00338D"/>
                  </a:solidFill>
                  <a:latin typeface="KPMG Bold" panose="020B0803030202040204" pitchFamily="34" charset="0"/>
                </a:endParaRPr>
              </a:p>
            </xdr:txBody>
          </xdr:sp>
          <xdr:sp macro="" textlink="">
            <xdr:nvSpPr>
              <xdr:cNvPr id="32" name="TextBox 31">
                <a:extLst>
                  <a:ext uri="{FF2B5EF4-FFF2-40B4-BE49-F238E27FC236}">
                    <a16:creationId xmlns:a16="http://schemas.microsoft.com/office/drawing/2014/main" id="{A7EC3A5D-C358-9555-BC7F-8CDFED70B875}"/>
                  </a:ext>
                </a:extLst>
              </xdr:cNvPr>
              <xdr:cNvSpPr txBox="1"/>
            </xdr:nvSpPr>
            <xdr:spPr>
              <a:xfrm>
                <a:off x="8560887" y="2794266"/>
                <a:ext cx="2318537" cy="40957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i="0" u="none" strike="noStrike">
                    <a:solidFill>
                      <a:srgbClr val="00338D"/>
                    </a:solidFill>
                    <a:latin typeface="KPMG Bold" panose="020B0803030202040204" pitchFamily="34" charset="0"/>
                  </a:rPr>
                  <a:t>Refused Applications</a:t>
                </a:r>
              </a:p>
            </xdr:txBody>
          </xdr:sp>
          <xdr:sp macro="" textlink="TUS_pivots!AS10">
            <xdr:nvSpPr>
              <xdr:cNvPr id="35" name="TextBox 34">
                <a:extLst>
                  <a:ext uri="{FF2B5EF4-FFF2-40B4-BE49-F238E27FC236}">
                    <a16:creationId xmlns:a16="http://schemas.microsoft.com/office/drawing/2014/main" id="{6EB98B25-4790-F89A-828D-69F2ECA0395D}"/>
                  </a:ext>
                </a:extLst>
              </xdr:cNvPr>
              <xdr:cNvSpPr txBox="1"/>
            </xdr:nvSpPr>
            <xdr:spPr>
              <a:xfrm>
                <a:off x="8533541" y="4288368"/>
                <a:ext cx="2363036" cy="1500187"/>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73A52D9D-6B49-473E-A232-B352F12CB7BD}" type="TxLink">
                  <a:rPr lang="en-US" sz="6600" b="1" i="0" u="none" strike="noStrike">
                    <a:solidFill>
                      <a:srgbClr val="00338D"/>
                    </a:solidFill>
                    <a:latin typeface="KPMG Bold" panose="020B0803030202040204" pitchFamily="34" charset="0"/>
                    <a:ea typeface="+mn-ea"/>
                    <a:cs typeface="+mn-cs"/>
                  </a:rPr>
                  <a:pPr marL="0" indent="0" algn="ctr"/>
                  <a:t>74%</a:t>
                </a:fld>
                <a:endParaRPr lang="en-IE" sz="6600" b="1" i="0" u="none" strike="noStrike">
                  <a:solidFill>
                    <a:srgbClr val="00338D"/>
                  </a:solidFill>
                  <a:latin typeface="KPMG Bold" panose="020B0803030202040204" pitchFamily="34" charset="0"/>
                  <a:ea typeface="+mn-ea"/>
                  <a:cs typeface="+mn-cs"/>
                </a:endParaRPr>
              </a:p>
            </xdr:txBody>
          </xdr:sp>
          <xdr:sp macro="" textlink="">
            <xdr:nvSpPr>
              <xdr:cNvPr id="37" name="TextBox 36">
                <a:extLst>
                  <a:ext uri="{FF2B5EF4-FFF2-40B4-BE49-F238E27FC236}">
                    <a16:creationId xmlns:a16="http://schemas.microsoft.com/office/drawing/2014/main" id="{81AF67C0-2684-BC54-A34C-4D1E22DD15EE}"/>
                  </a:ext>
                </a:extLst>
              </xdr:cNvPr>
              <xdr:cNvSpPr txBox="1"/>
            </xdr:nvSpPr>
            <xdr:spPr>
              <a:xfrm>
                <a:off x="8554619" y="4290749"/>
                <a:ext cx="2318537" cy="40957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i="0" u="none" strike="noStrike">
                    <a:solidFill>
                      <a:srgbClr val="00338D"/>
                    </a:solidFill>
                    <a:latin typeface="KPMG Bold" panose="020B0803030202040204" pitchFamily="34" charset="0"/>
                  </a:rPr>
                  <a:t>Approval Rate</a:t>
                </a:r>
              </a:p>
            </xdr:txBody>
          </xdr:sp>
        </xdr:grpSp>
      </xdr:grpSp>
      <xdr:grpSp>
        <xdr:nvGrpSpPr>
          <xdr:cNvPr id="39" name="Group 38">
            <a:extLst>
              <a:ext uri="{FF2B5EF4-FFF2-40B4-BE49-F238E27FC236}">
                <a16:creationId xmlns:a16="http://schemas.microsoft.com/office/drawing/2014/main" id="{2E4A3679-3F52-BC21-30F7-323A8EA1FF30}"/>
              </a:ext>
            </a:extLst>
          </xdr:cNvPr>
          <xdr:cNvGrpSpPr/>
        </xdr:nvGrpSpPr>
        <xdr:grpSpPr>
          <a:xfrm>
            <a:off x="10919862" y="1248834"/>
            <a:ext cx="2404225" cy="4549246"/>
            <a:chOff x="10919862" y="1248834"/>
            <a:chExt cx="2404225" cy="4549246"/>
          </a:xfrm>
        </xdr:grpSpPr>
        <xdr:sp macro="" textlink="">
          <xdr:nvSpPr>
            <xdr:cNvPr id="21" name="Rectangle 20">
              <a:extLst>
                <a:ext uri="{FF2B5EF4-FFF2-40B4-BE49-F238E27FC236}">
                  <a16:creationId xmlns:a16="http://schemas.microsoft.com/office/drawing/2014/main" id="{2983B57C-187E-C5B4-FA91-C92CE7DC02AF}"/>
                </a:ext>
              </a:extLst>
            </xdr:cNvPr>
            <xdr:cNvSpPr/>
          </xdr:nvSpPr>
          <xdr:spPr>
            <a:xfrm>
              <a:off x="11007473" y="1261782"/>
              <a:ext cx="2231103" cy="4504764"/>
            </a:xfrm>
            <a:prstGeom prst="rect">
              <a:avLst/>
            </a:prstGeom>
            <a:solidFill>
              <a:srgbClr val="00338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grpSp>
          <xdr:nvGrpSpPr>
            <xdr:cNvPr id="5" name="Group 4">
              <a:extLst>
                <a:ext uri="{FF2B5EF4-FFF2-40B4-BE49-F238E27FC236}">
                  <a16:creationId xmlns:a16="http://schemas.microsoft.com/office/drawing/2014/main" id="{F8EC74F1-8E4B-CE68-26F6-354D146A93F2}"/>
                </a:ext>
              </a:extLst>
            </xdr:cNvPr>
            <xdr:cNvGrpSpPr/>
          </xdr:nvGrpSpPr>
          <xdr:grpSpPr>
            <a:xfrm>
              <a:off x="10919862" y="1248834"/>
              <a:ext cx="2404225" cy="4549246"/>
              <a:chOff x="10909872" y="1248834"/>
              <a:chExt cx="2395821" cy="4549246"/>
            </a:xfrm>
            <a:noFill/>
          </xdr:grpSpPr>
          <xdr:sp macro="" textlink="TUS_pivots!AU9">
            <xdr:nvSpPr>
              <xdr:cNvPr id="10" name="TextBox 9">
                <a:extLst>
                  <a:ext uri="{FF2B5EF4-FFF2-40B4-BE49-F238E27FC236}">
                    <a16:creationId xmlns:a16="http://schemas.microsoft.com/office/drawing/2014/main" id="{D3717372-EB83-FC31-2E08-55FA9F8A19A9}"/>
                  </a:ext>
                </a:extLst>
              </xdr:cNvPr>
              <xdr:cNvSpPr txBox="1"/>
            </xdr:nvSpPr>
            <xdr:spPr>
              <a:xfrm>
                <a:off x="10923924" y="2801410"/>
                <a:ext cx="2360693" cy="1500187"/>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39F58260-08AB-493B-B79D-60F6B67D8F7D}" type="TxLink">
                  <a:rPr lang="en-US" sz="6600" b="1" i="0" u="none" strike="noStrike">
                    <a:solidFill>
                      <a:schemeClr val="bg1"/>
                    </a:solidFill>
                    <a:latin typeface="KPMG Bold" panose="020B0803030202040204" pitchFamily="34" charset="0"/>
                    <a:ea typeface="+mn-ea"/>
                    <a:cs typeface="+mn-cs"/>
                  </a:rPr>
                  <a:pPr marL="0" indent="0" algn="ctr"/>
                  <a:t>13</a:t>
                </a:fld>
                <a:endParaRPr lang="en-IE" sz="6600" b="1" i="0" u="none" strike="noStrike">
                  <a:solidFill>
                    <a:schemeClr val="bg1"/>
                  </a:solidFill>
                  <a:latin typeface="KPMG Bold" panose="020B0803030202040204" pitchFamily="34" charset="0"/>
                  <a:ea typeface="+mn-ea"/>
                  <a:cs typeface="+mn-cs"/>
                </a:endParaRPr>
              </a:p>
            </xdr:txBody>
          </xdr:sp>
          <xdr:sp macro="" textlink="TUS_pivots!AU8">
            <xdr:nvSpPr>
              <xdr:cNvPr id="29" name="TextBox 28">
                <a:extLst>
                  <a:ext uri="{FF2B5EF4-FFF2-40B4-BE49-F238E27FC236}">
                    <a16:creationId xmlns:a16="http://schemas.microsoft.com/office/drawing/2014/main" id="{F3D20F58-D55B-1584-065B-C5AA0DA35AD9}"/>
                  </a:ext>
                </a:extLst>
              </xdr:cNvPr>
              <xdr:cNvSpPr txBox="1"/>
            </xdr:nvSpPr>
            <xdr:spPr>
              <a:xfrm>
                <a:off x="10909872" y="1275028"/>
                <a:ext cx="2360693" cy="1500187"/>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7764E001-D864-41FD-B0C6-819184FBBC67}" type="TxLink">
                  <a:rPr lang="en-US" sz="6600" b="1" i="0" u="none" strike="noStrike">
                    <a:solidFill>
                      <a:schemeClr val="bg1"/>
                    </a:solidFill>
                    <a:latin typeface="KPMG Bold" panose="020B0803030202040204" pitchFamily="34" charset="0"/>
                    <a:ea typeface="+mn-ea"/>
                    <a:cs typeface="+mn-cs"/>
                  </a:rPr>
                  <a:pPr marL="0" indent="0" algn="ctr"/>
                  <a:t>10</a:t>
                </a:fld>
                <a:endParaRPr lang="en-IE" sz="6600" b="1" i="0" u="none" strike="noStrike">
                  <a:solidFill>
                    <a:schemeClr val="bg1"/>
                  </a:solidFill>
                  <a:latin typeface="KPMG Bold" panose="020B0803030202040204" pitchFamily="34" charset="0"/>
                  <a:ea typeface="+mn-ea"/>
                  <a:cs typeface="+mn-cs"/>
                </a:endParaRPr>
              </a:p>
            </xdr:txBody>
          </xdr:sp>
          <xdr:sp macro="" textlink="">
            <xdr:nvSpPr>
              <xdr:cNvPr id="31" name="TextBox 30">
                <a:extLst>
                  <a:ext uri="{FF2B5EF4-FFF2-40B4-BE49-F238E27FC236}">
                    <a16:creationId xmlns:a16="http://schemas.microsoft.com/office/drawing/2014/main" id="{43697AC2-A517-0651-AAEE-6D1F7177BCD7}"/>
                  </a:ext>
                </a:extLst>
              </xdr:cNvPr>
              <xdr:cNvSpPr txBox="1"/>
            </xdr:nvSpPr>
            <xdr:spPr>
              <a:xfrm>
                <a:off x="10942657" y="1248834"/>
                <a:ext cx="2363036" cy="40957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i="0" u="none" strike="noStrike">
                    <a:solidFill>
                      <a:schemeClr val="bg1"/>
                    </a:solidFill>
                    <a:latin typeface="KPMG Bold" panose="020B0803030202040204" pitchFamily="34" charset="0"/>
                  </a:rPr>
                  <a:t>Commenced Applications</a:t>
                </a:r>
              </a:p>
            </xdr:txBody>
          </xdr:sp>
          <xdr:sp macro="" textlink="">
            <xdr:nvSpPr>
              <xdr:cNvPr id="33" name="TextBox 32">
                <a:extLst>
                  <a:ext uri="{FF2B5EF4-FFF2-40B4-BE49-F238E27FC236}">
                    <a16:creationId xmlns:a16="http://schemas.microsoft.com/office/drawing/2014/main" id="{FC1A8517-3343-8A11-0DEF-D256CEA06493}"/>
                  </a:ext>
                </a:extLst>
              </xdr:cNvPr>
              <xdr:cNvSpPr txBox="1"/>
            </xdr:nvSpPr>
            <xdr:spPr>
              <a:xfrm>
                <a:off x="10926263" y="2803792"/>
                <a:ext cx="2360693" cy="40957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i="0" u="none" strike="noStrike">
                    <a:solidFill>
                      <a:schemeClr val="bg1"/>
                    </a:solidFill>
                    <a:latin typeface="KPMG Bold" panose="020B0803030202040204" pitchFamily="34" charset="0"/>
                  </a:rPr>
                  <a:t>Completed Applications</a:t>
                </a:r>
              </a:p>
            </xdr:txBody>
          </xdr:sp>
          <xdr:sp macro="" textlink="TUS_pivots!AU10">
            <xdr:nvSpPr>
              <xdr:cNvPr id="36" name="TextBox 35">
                <a:extLst>
                  <a:ext uri="{FF2B5EF4-FFF2-40B4-BE49-F238E27FC236}">
                    <a16:creationId xmlns:a16="http://schemas.microsoft.com/office/drawing/2014/main" id="{8028409E-F261-FB52-0372-6E73EF4DCB64}"/>
                  </a:ext>
                </a:extLst>
              </xdr:cNvPr>
              <xdr:cNvSpPr txBox="1"/>
            </xdr:nvSpPr>
            <xdr:spPr>
              <a:xfrm>
                <a:off x="10917655" y="4297893"/>
                <a:ext cx="2360693" cy="1500187"/>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660B40BA-AB0F-4EC1-8DA4-19EE4963DB6F}" type="TxLink">
                  <a:rPr lang="en-US" sz="6600" b="1" i="0" u="none" strike="noStrike">
                    <a:solidFill>
                      <a:schemeClr val="bg1"/>
                    </a:solidFill>
                    <a:latin typeface="KPMG Bold" panose="020B0803030202040204" pitchFamily="34" charset="0"/>
                    <a:ea typeface="+mn-ea"/>
                    <a:cs typeface="+mn-cs"/>
                  </a:rPr>
                  <a:pPr marL="0" indent="0" algn="ctr"/>
                  <a:t>32%</a:t>
                </a:fld>
                <a:endParaRPr lang="en-IE" sz="6600" b="1" i="0" u="none" strike="noStrike">
                  <a:solidFill>
                    <a:schemeClr val="bg1"/>
                  </a:solidFill>
                  <a:latin typeface="KPMG Bold" panose="020B0803030202040204" pitchFamily="34" charset="0"/>
                  <a:ea typeface="+mn-ea"/>
                  <a:cs typeface="+mn-cs"/>
                </a:endParaRPr>
              </a:p>
            </xdr:txBody>
          </xdr:sp>
          <xdr:sp macro="" textlink="">
            <xdr:nvSpPr>
              <xdr:cNvPr id="38" name="TextBox 37">
                <a:extLst>
                  <a:ext uri="{FF2B5EF4-FFF2-40B4-BE49-F238E27FC236}">
                    <a16:creationId xmlns:a16="http://schemas.microsoft.com/office/drawing/2014/main" id="{0D1F546A-9C2E-EF65-F729-6AF48DB26F5C}"/>
                  </a:ext>
                </a:extLst>
              </xdr:cNvPr>
              <xdr:cNvSpPr txBox="1"/>
            </xdr:nvSpPr>
            <xdr:spPr>
              <a:xfrm>
                <a:off x="10919994" y="4300275"/>
                <a:ext cx="2360693" cy="40957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i="0" u="none" strike="noStrike">
                    <a:solidFill>
                      <a:schemeClr val="bg1"/>
                    </a:solidFill>
                    <a:latin typeface="KPMG Bold" panose="020B0803030202040204" pitchFamily="34" charset="0"/>
                  </a:rPr>
                  <a:t>Implementation Rate</a:t>
                </a:r>
              </a:p>
            </xdr:txBody>
          </xdr:sp>
        </xdr:grpSp>
      </xdr:grpSp>
      <xdr:grpSp>
        <xdr:nvGrpSpPr>
          <xdr:cNvPr id="57" name="Group 56">
            <a:extLst>
              <a:ext uri="{FF2B5EF4-FFF2-40B4-BE49-F238E27FC236}">
                <a16:creationId xmlns:a16="http://schemas.microsoft.com/office/drawing/2014/main" id="{8C34C1FA-527D-23A2-7A1A-DA094ED56252}"/>
              </a:ext>
            </a:extLst>
          </xdr:cNvPr>
          <xdr:cNvGrpSpPr/>
        </xdr:nvGrpSpPr>
        <xdr:grpSpPr>
          <a:xfrm>
            <a:off x="13305383" y="1247434"/>
            <a:ext cx="2377711" cy="4525836"/>
            <a:chOff x="13305383" y="1247434"/>
            <a:chExt cx="2377711" cy="4525836"/>
          </a:xfrm>
        </xdr:grpSpPr>
        <xdr:sp macro="" textlink="">
          <xdr:nvSpPr>
            <xdr:cNvPr id="22" name="Rectangle 21">
              <a:extLst>
                <a:ext uri="{FF2B5EF4-FFF2-40B4-BE49-F238E27FC236}">
                  <a16:creationId xmlns:a16="http://schemas.microsoft.com/office/drawing/2014/main" id="{1B4F256B-12E4-AE85-77EF-3DDC74A80F97}"/>
                </a:ext>
              </a:extLst>
            </xdr:cNvPr>
            <xdr:cNvSpPr/>
          </xdr:nvSpPr>
          <xdr:spPr>
            <a:xfrm>
              <a:off x="13379738" y="1268506"/>
              <a:ext cx="2231103" cy="4504764"/>
            </a:xfrm>
            <a:prstGeom prst="rect">
              <a:avLst/>
            </a:prstGeom>
            <a:solidFill>
              <a:srgbClr val="1E49E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grpSp>
          <xdr:nvGrpSpPr>
            <xdr:cNvPr id="17" name="Group 16">
              <a:extLst>
                <a:ext uri="{FF2B5EF4-FFF2-40B4-BE49-F238E27FC236}">
                  <a16:creationId xmlns:a16="http://schemas.microsoft.com/office/drawing/2014/main" id="{7E08FCCF-944D-C48C-9A45-4E6A8911660E}"/>
                </a:ext>
              </a:extLst>
            </xdr:cNvPr>
            <xdr:cNvGrpSpPr/>
          </xdr:nvGrpSpPr>
          <xdr:grpSpPr>
            <a:xfrm>
              <a:off x="13305383" y="1247434"/>
              <a:ext cx="2377711" cy="4525433"/>
              <a:chOff x="13235530" y="1247434"/>
              <a:chExt cx="2369306" cy="4525433"/>
            </a:xfrm>
            <a:noFill/>
          </xdr:grpSpPr>
          <xdr:sp macro="" textlink="TUS_pivots!AW9">
            <xdr:nvSpPr>
              <xdr:cNvPr id="16" name="TextBox 15">
                <a:extLst>
                  <a:ext uri="{FF2B5EF4-FFF2-40B4-BE49-F238E27FC236}">
                    <a16:creationId xmlns:a16="http://schemas.microsoft.com/office/drawing/2014/main" id="{D1FEC0E4-F107-14C1-0723-2C78073E52B8}"/>
                  </a:ext>
                </a:extLst>
              </xdr:cNvPr>
              <xdr:cNvSpPr txBox="1"/>
            </xdr:nvSpPr>
            <xdr:spPr>
              <a:xfrm>
                <a:off x="13241800" y="2776197"/>
                <a:ext cx="2363036" cy="1500187"/>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5DB7A1F7-68E0-455F-873F-A85C0CF14F11}" type="TxLink">
                  <a:rPr lang="en-US" sz="6600" b="1" i="0" u="none" strike="noStrike">
                    <a:solidFill>
                      <a:schemeClr val="bg1"/>
                    </a:solidFill>
                    <a:latin typeface="KPMG Bold" panose="020B0803030202040204" pitchFamily="34" charset="0"/>
                  </a:rPr>
                  <a:pPr algn="ctr"/>
                  <a:t>16%</a:t>
                </a:fld>
                <a:endParaRPr lang="en-IE" sz="6600">
                  <a:solidFill>
                    <a:schemeClr val="bg1"/>
                  </a:solidFill>
                  <a:latin typeface="KPMG Bold" panose="020B0803030202040204" pitchFamily="34" charset="0"/>
                </a:endParaRPr>
              </a:p>
            </xdr:txBody>
          </xdr:sp>
          <xdr:sp macro="" textlink="TUS_pivots!AW8">
            <xdr:nvSpPr>
              <xdr:cNvPr id="45" name="TextBox 44">
                <a:extLst>
                  <a:ext uri="{FF2B5EF4-FFF2-40B4-BE49-F238E27FC236}">
                    <a16:creationId xmlns:a16="http://schemas.microsoft.com/office/drawing/2014/main" id="{AB12872F-DA23-5B5C-FC71-E6C4388E6E8C}"/>
                  </a:ext>
                </a:extLst>
              </xdr:cNvPr>
              <xdr:cNvSpPr txBox="1"/>
            </xdr:nvSpPr>
            <xdr:spPr>
              <a:xfrm>
                <a:off x="13244142" y="1247434"/>
                <a:ext cx="2360693" cy="1500187"/>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D17132D1-E6DA-4ECD-B897-72DDF8835183}" type="TxLink">
                  <a:rPr lang="en-US" sz="6600" b="1" i="0" u="none" strike="noStrike">
                    <a:solidFill>
                      <a:schemeClr val="bg1"/>
                    </a:solidFill>
                    <a:latin typeface="KPMG Bold" panose="020B0803030202040204" pitchFamily="34" charset="0"/>
                    <a:ea typeface="+mn-ea"/>
                    <a:cs typeface="+mn-cs"/>
                  </a:rPr>
                  <a:pPr marL="0" indent="0" algn="ctr"/>
                  <a:t>26</a:t>
                </a:fld>
                <a:endParaRPr lang="en-IE" sz="6600" b="1" i="0" u="none" strike="noStrike">
                  <a:solidFill>
                    <a:schemeClr val="bg1"/>
                  </a:solidFill>
                  <a:latin typeface="KPMG Bold" panose="020B0803030202040204" pitchFamily="34" charset="0"/>
                  <a:ea typeface="+mn-ea"/>
                  <a:cs typeface="+mn-cs"/>
                </a:endParaRPr>
              </a:p>
            </xdr:txBody>
          </xdr:sp>
          <xdr:sp macro="" textlink="">
            <xdr:nvSpPr>
              <xdr:cNvPr id="48" name="TextBox 47">
                <a:extLst>
                  <a:ext uri="{FF2B5EF4-FFF2-40B4-BE49-F238E27FC236}">
                    <a16:creationId xmlns:a16="http://schemas.microsoft.com/office/drawing/2014/main" id="{12F53251-23F5-711C-7443-EB7418824B17}"/>
                  </a:ext>
                </a:extLst>
              </xdr:cNvPr>
              <xdr:cNvSpPr txBox="1"/>
            </xdr:nvSpPr>
            <xdr:spPr>
              <a:xfrm>
                <a:off x="13237115" y="1254577"/>
                <a:ext cx="2360693" cy="409575"/>
              </a:xfrm>
              <a:prstGeom prst="rect">
                <a:avLst/>
              </a:prstGeom>
              <a:grp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i="0" u="none" strike="noStrike">
                    <a:solidFill>
                      <a:schemeClr val="bg1"/>
                    </a:solidFill>
                    <a:latin typeface="KPMG Bold" panose="020B0803030202040204" pitchFamily="34" charset="0"/>
                  </a:rPr>
                  <a:t>Appealed Applications</a:t>
                </a:r>
              </a:p>
            </xdr:txBody>
          </xdr:sp>
          <xdr:sp macro="" textlink="">
            <xdr:nvSpPr>
              <xdr:cNvPr id="50" name="TextBox 49">
                <a:extLst>
                  <a:ext uri="{FF2B5EF4-FFF2-40B4-BE49-F238E27FC236}">
                    <a16:creationId xmlns:a16="http://schemas.microsoft.com/office/drawing/2014/main" id="{776E842A-8C9E-7BE1-AFBF-1B7A03DEB446}"/>
                  </a:ext>
                </a:extLst>
              </xdr:cNvPr>
              <xdr:cNvSpPr txBox="1"/>
            </xdr:nvSpPr>
            <xdr:spPr>
              <a:xfrm>
                <a:off x="13262877" y="2778578"/>
                <a:ext cx="2318537" cy="40957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i="0" u="none" strike="noStrike">
                    <a:solidFill>
                      <a:schemeClr val="bg1"/>
                    </a:solidFill>
                    <a:latin typeface="KPMG Bold" panose="020B0803030202040204" pitchFamily="34" charset="0"/>
                  </a:rPr>
                  <a:t>Applicant Appeal</a:t>
                </a:r>
              </a:p>
            </xdr:txBody>
          </xdr:sp>
          <xdr:sp macro="" textlink="TUS_pivots!AW10">
            <xdr:nvSpPr>
              <xdr:cNvPr id="52" name="TextBox 51">
                <a:extLst>
                  <a:ext uri="{FF2B5EF4-FFF2-40B4-BE49-F238E27FC236}">
                    <a16:creationId xmlns:a16="http://schemas.microsoft.com/office/drawing/2014/main" id="{29593A02-1D55-5883-964A-7A6A58B73390}"/>
                  </a:ext>
                </a:extLst>
              </xdr:cNvPr>
              <xdr:cNvSpPr txBox="1"/>
            </xdr:nvSpPr>
            <xdr:spPr>
              <a:xfrm>
                <a:off x="13235530" y="4272680"/>
                <a:ext cx="2363036" cy="1500187"/>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1D01741E-ACC3-45CC-9A5A-3B6E0F424BF3}" type="TxLink">
                  <a:rPr lang="en-US" sz="6600" b="1" i="0" u="none" strike="noStrike">
                    <a:solidFill>
                      <a:schemeClr val="bg1"/>
                    </a:solidFill>
                    <a:latin typeface="KPMG Bold" panose="020B0803030202040204" pitchFamily="34" charset="0"/>
                  </a:rPr>
                  <a:pPr algn="ctr"/>
                  <a:t>19%</a:t>
                </a:fld>
                <a:endParaRPr lang="en-IE" sz="6600">
                  <a:solidFill>
                    <a:schemeClr val="bg1"/>
                  </a:solidFill>
                  <a:latin typeface="KPMG Bold" panose="020B0803030202040204" pitchFamily="34" charset="0"/>
                </a:endParaRPr>
              </a:p>
            </xdr:txBody>
          </xdr:sp>
          <xdr:sp macro="" textlink="">
            <xdr:nvSpPr>
              <xdr:cNvPr id="54" name="TextBox 53">
                <a:extLst>
                  <a:ext uri="{FF2B5EF4-FFF2-40B4-BE49-F238E27FC236}">
                    <a16:creationId xmlns:a16="http://schemas.microsoft.com/office/drawing/2014/main" id="{888892F2-564E-95CC-B55B-EA497ABBAAF5}"/>
                  </a:ext>
                </a:extLst>
              </xdr:cNvPr>
              <xdr:cNvSpPr txBox="1"/>
            </xdr:nvSpPr>
            <xdr:spPr>
              <a:xfrm>
                <a:off x="13256608" y="4275061"/>
                <a:ext cx="2318537" cy="40957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i="0" u="none" strike="noStrike">
                    <a:solidFill>
                      <a:schemeClr val="bg1"/>
                    </a:solidFill>
                    <a:latin typeface="KPMG Bold" panose="020B0803030202040204" pitchFamily="34" charset="0"/>
                  </a:rPr>
                  <a:t>3rd</a:t>
                </a:r>
                <a:r>
                  <a:rPr lang="en-US" sz="2000" b="1" i="0" u="none" strike="noStrike" baseline="0">
                    <a:solidFill>
                      <a:schemeClr val="bg1"/>
                    </a:solidFill>
                    <a:latin typeface="KPMG Bold" panose="020B0803030202040204" pitchFamily="34" charset="0"/>
                  </a:rPr>
                  <a:t> Party Appeal</a:t>
                </a:r>
                <a:endParaRPr lang="en-US" sz="2000" b="1" i="0" u="none" strike="noStrike">
                  <a:solidFill>
                    <a:schemeClr val="bg1"/>
                  </a:solidFill>
                  <a:latin typeface="KPMG Bold" panose="020B0803030202040204" pitchFamily="34" charset="0"/>
                </a:endParaRPr>
              </a:p>
            </xdr:txBody>
          </xdr:sp>
        </xdr:grpSp>
      </xdr:grpSp>
      <xdr:grpSp>
        <xdr:nvGrpSpPr>
          <xdr:cNvPr id="58" name="Group 57">
            <a:extLst>
              <a:ext uri="{FF2B5EF4-FFF2-40B4-BE49-F238E27FC236}">
                <a16:creationId xmlns:a16="http://schemas.microsoft.com/office/drawing/2014/main" id="{036794DC-E7C5-5898-32E1-C0E3D73CC0CC}"/>
              </a:ext>
            </a:extLst>
          </xdr:cNvPr>
          <xdr:cNvGrpSpPr/>
        </xdr:nvGrpSpPr>
        <xdr:grpSpPr>
          <a:xfrm>
            <a:off x="15654390" y="1233146"/>
            <a:ext cx="2404226" cy="4549246"/>
            <a:chOff x="15654390" y="1233146"/>
            <a:chExt cx="2404226" cy="4549246"/>
          </a:xfrm>
        </xdr:grpSpPr>
        <xdr:sp macro="" textlink="">
          <xdr:nvSpPr>
            <xdr:cNvPr id="23" name="Rectangle 22">
              <a:extLst>
                <a:ext uri="{FF2B5EF4-FFF2-40B4-BE49-F238E27FC236}">
                  <a16:creationId xmlns:a16="http://schemas.microsoft.com/office/drawing/2014/main" id="{013FC814-0421-6B26-30D6-DFDDBC5495CE}"/>
                </a:ext>
              </a:extLst>
            </xdr:cNvPr>
            <xdr:cNvSpPr/>
          </xdr:nvSpPr>
          <xdr:spPr>
            <a:xfrm>
              <a:off x="15739901" y="1264024"/>
              <a:ext cx="2233204" cy="4504764"/>
            </a:xfrm>
            <a:prstGeom prst="rect">
              <a:avLst/>
            </a:prstGeom>
            <a:solidFill>
              <a:srgbClr val="ACE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grpSp>
          <xdr:nvGrpSpPr>
            <xdr:cNvPr id="18" name="Group 17">
              <a:extLst>
                <a:ext uri="{FF2B5EF4-FFF2-40B4-BE49-F238E27FC236}">
                  <a16:creationId xmlns:a16="http://schemas.microsoft.com/office/drawing/2014/main" id="{DB0392FB-6D9E-7527-C7C6-9981AA9F79B9}"/>
                </a:ext>
              </a:extLst>
            </xdr:cNvPr>
            <xdr:cNvGrpSpPr/>
          </xdr:nvGrpSpPr>
          <xdr:grpSpPr>
            <a:xfrm>
              <a:off x="15654390" y="1233146"/>
              <a:ext cx="2404226" cy="4549246"/>
              <a:chOff x="15611861" y="1233146"/>
              <a:chExt cx="2395822" cy="4549246"/>
            </a:xfrm>
            <a:noFill/>
          </xdr:grpSpPr>
          <xdr:sp macro="" textlink="TUS_pivots!AY9">
            <xdr:nvSpPr>
              <xdr:cNvPr id="34" name="TextBox 33">
                <a:extLst>
                  <a:ext uri="{FF2B5EF4-FFF2-40B4-BE49-F238E27FC236}">
                    <a16:creationId xmlns:a16="http://schemas.microsoft.com/office/drawing/2014/main" id="{17549DC1-F75B-6862-08DD-6642600CFB26}"/>
                  </a:ext>
                </a:extLst>
              </xdr:cNvPr>
              <xdr:cNvSpPr txBox="1"/>
            </xdr:nvSpPr>
            <xdr:spPr>
              <a:xfrm>
                <a:off x="15625913" y="2785722"/>
                <a:ext cx="2360693" cy="1500187"/>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DBDB40E7-2F91-42B6-9798-F5F78D0F7060}" type="TxLink">
                  <a:rPr lang="en-US" sz="3600" b="1" i="0" u="none" strike="noStrike">
                    <a:solidFill>
                      <a:srgbClr val="00338D"/>
                    </a:solidFill>
                    <a:latin typeface="KPMG Bold" panose="020B0803030202040204" pitchFamily="34" charset="0"/>
                    <a:ea typeface="+mn-ea"/>
                    <a:cs typeface="+mn-cs"/>
                  </a:rPr>
                  <a:pPr marL="0" indent="0" algn="ctr"/>
                  <a:t>1k (GWh/year)</a:t>
                </a:fld>
                <a:endParaRPr lang="en-IE" sz="3600" b="1" i="0" u="none" strike="noStrike">
                  <a:solidFill>
                    <a:srgbClr val="00338D"/>
                  </a:solidFill>
                  <a:latin typeface="KPMG Bold" panose="020B0803030202040204" pitchFamily="34" charset="0"/>
                  <a:ea typeface="+mn-ea"/>
                  <a:cs typeface="+mn-cs"/>
                </a:endParaRPr>
              </a:p>
            </xdr:txBody>
          </xdr:sp>
          <xdr:sp macro="" textlink="TUS_pivots!AY8">
            <xdr:nvSpPr>
              <xdr:cNvPr id="47" name="TextBox 46">
                <a:extLst>
                  <a:ext uri="{FF2B5EF4-FFF2-40B4-BE49-F238E27FC236}">
                    <a16:creationId xmlns:a16="http://schemas.microsoft.com/office/drawing/2014/main" id="{EA5F2B6B-2BF1-3F62-9DED-181901F45CB4}"/>
                  </a:ext>
                </a:extLst>
              </xdr:cNvPr>
              <xdr:cNvSpPr txBox="1"/>
            </xdr:nvSpPr>
            <xdr:spPr>
              <a:xfrm>
                <a:off x="15611861" y="1259340"/>
                <a:ext cx="2360693" cy="1500187"/>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DBB5E5A3-B9AF-4F12-8537-4001B9376BED}" type="TxLink">
                  <a:rPr lang="en-US" sz="3600" b="1" i="0" u="none" strike="noStrike">
                    <a:solidFill>
                      <a:srgbClr val="00338D"/>
                    </a:solidFill>
                    <a:latin typeface="KPMG Bold" panose="020B0803030202040204" pitchFamily="34" charset="0"/>
                    <a:ea typeface="+mn-ea"/>
                    <a:cs typeface="+mn-cs"/>
                  </a:rPr>
                  <a:pPr marL="0" indent="0" algn="ctr"/>
                  <a:t>4.3 M (tpa)</a:t>
                </a:fld>
                <a:endParaRPr lang="en-IE" sz="3600" b="1" i="0" u="none" strike="noStrike">
                  <a:solidFill>
                    <a:srgbClr val="00338D"/>
                  </a:solidFill>
                  <a:latin typeface="KPMG Bold" panose="020B0803030202040204" pitchFamily="34" charset="0"/>
                  <a:ea typeface="+mn-ea"/>
                  <a:cs typeface="+mn-cs"/>
                </a:endParaRPr>
              </a:p>
            </xdr:txBody>
          </xdr:sp>
          <xdr:sp macro="" textlink="">
            <xdr:nvSpPr>
              <xdr:cNvPr id="49" name="TextBox 48">
                <a:extLst>
                  <a:ext uri="{FF2B5EF4-FFF2-40B4-BE49-F238E27FC236}">
                    <a16:creationId xmlns:a16="http://schemas.microsoft.com/office/drawing/2014/main" id="{57C85BD5-28C1-8306-3E6B-D689F18B1CE7}"/>
                  </a:ext>
                </a:extLst>
              </xdr:cNvPr>
              <xdr:cNvSpPr txBox="1"/>
            </xdr:nvSpPr>
            <xdr:spPr>
              <a:xfrm>
                <a:off x="15644647" y="1233146"/>
                <a:ext cx="2363036" cy="40957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i="0" u="none" strike="noStrike">
                    <a:solidFill>
                      <a:srgbClr val="00338D"/>
                    </a:solidFill>
                    <a:latin typeface="KPMG Bold" panose="020B0803030202040204" pitchFamily="34" charset="0"/>
                  </a:rPr>
                  <a:t>Total Plant Scale</a:t>
                </a:r>
              </a:p>
            </xdr:txBody>
          </xdr:sp>
          <xdr:sp macro="" textlink="">
            <xdr:nvSpPr>
              <xdr:cNvPr id="51" name="TextBox 50">
                <a:extLst>
                  <a:ext uri="{FF2B5EF4-FFF2-40B4-BE49-F238E27FC236}">
                    <a16:creationId xmlns:a16="http://schemas.microsoft.com/office/drawing/2014/main" id="{24F8C8E4-D475-75F7-C7FF-18DE040E50A8}"/>
                  </a:ext>
                </a:extLst>
              </xdr:cNvPr>
              <xdr:cNvSpPr txBox="1"/>
            </xdr:nvSpPr>
            <xdr:spPr>
              <a:xfrm>
                <a:off x="15628253" y="2788104"/>
                <a:ext cx="2360693" cy="40957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i="0" u="none" strike="noStrike">
                    <a:solidFill>
                      <a:srgbClr val="00338D"/>
                    </a:solidFill>
                    <a:latin typeface="KPMG Bold" panose="020B0803030202040204" pitchFamily="34" charset="0"/>
                  </a:rPr>
                  <a:t>Total Energy Equivalent</a:t>
                </a:r>
              </a:p>
            </xdr:txBody>
          </xdr:sp>
          <xdr:sp macro="" textlink="TUS_pivots!AY10">
            <xdr:nvSpPr>
              <xdr:cNvPr id="53" name="TextBox 52">
                <a:extLst>
                  <a:ext uri="{FF2B5EF4-FFF2-40B4-BE49-F238E27FC236}">
                    <a16:creationId xmlns:a16="http://schemas.microsoft.com/office/drawing/2014/main" id="{7BCC319E-06EA-0239-43EF-8A08184A3D04}"/>
                  </a:ext>
                </a:extLst>
              </xdr:cNvPr>
              <xdr:cNvSpPr txBox="1"/>
            </xdr:nvSpPr>
            <xdr:spPr>
              <a:xfrm>
                <a:off x="15619644" y="4282205"/>
                <a:ext cx="2360693" cy="1500187"/>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CA552B8F-0381-4286-866B-D3AC233BAB85}" type="TxLink">
                  <a:rPr lang="en-US" sz="3600" b="1" i="0" u="none" strike="noStrike">
                    <a:solidFill>
                      <a:srgbClr val="00338D"/>
                    </a:solidFill>
                    <a:latin typeface="KPMG Bold" panose="020B0803030202040204" pitchFamily="34" charset="0"/>
                    <a:ea typeface="+mn-ea"/>
                    <a:cs typeface="+mn-cs"/>
                  </a:rPr>
                  <a:pPr marL="0" indent="0" algn="ctr"/>
                  <a:t>€889k</a:t>
                </a:fld>
                <a:endParaRPr lang="en-IE" sz="3600" b="1" i="0" u="none" strike="noStrike">
                  <a:solidFill>
                    <a:srgbClr val="00338D"/>
                  </a:solidFill>
                  <a:latin typeface="KPMG Bold" panose="020B0803030202040204" pitchFamily="34" charset="0"/>
                  <a:ea typeface="+mn-ea"/>
                  <a:cs typeface="+mn-cs"/>
                </a:endParaRPr>
              </a:p>
            </xdr:txBody>
          </xdr:sp>
          <xdr:sp macro="" textlink="">
            <xdr:nvSpPr>
              <xdr:cNvPr id="55" name="TextBox 54">
                <a:extLst>
                  <a:ext uri="{FF2B5EF4-FFF2-40B4-BE49-F238E27FC236}">
                    <a16:creationId xmlns:a16="http://schemas.microsoft.com/office/drawing/2014/main" id="{F8D0DFB6-A7D8-9735-007C-591FBCB77B47}"/>
                  </a:ext>
                </a:extLst>
              </xdr:cNvPr>
              <xdr:cNvSpPr txBox="1"/>
            </xdr:nvSpPr>
            <xdr:spPr>
              <a:xfrm>
                <a:off x="15621983" y="4284587"/>
                <a:ext cx="2360693" cy="40957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i="0" u="none" strike="noStrike">
                    <a:solidFill>
                      <a:srgbClr val="00338D"/>
                    </a:solidFill>
                    <a:latin typeface="KPMG Bold" panose="020B0803030202040204" pitchFamily="34" charset="0"/>
                  </a:rPr>
                  <a:t>Total Dev. Contribution</a:t>
                </a:r>
              </a:p>
            </xdr:txBody>
          </xdr:sp>
        </xdr:grpSp>
      </xdr:grpSp>
    </xdr:grpSp>
    <xdr:clientData/>
  </xdr:twoCellAnchor>
  <xdr:twoCellAnchor>
    <xdr:from>
      <xdr:col>0</xdr:col>
      <xdr:colOff>0</xdr:colOff>
      <xdr:row>31</xdr:row>
      <xdr:rowOff>21788</xdr:rowOff>
    </xdr:from>
    <xdr:to>
      <xdr:col>29</xdr:col>
      <xdr:colOff>526676</xdr:colOff>
      <xdr:row>91</xdr:row>
      <xdr:rowOff>178456</xdr:rowOff>
    </xdr:to>
    <xdr:grpSp>
      <xdr:nvGrpSpPr>
        <xdr:cNvPr id="19" name="Group 18">
          <a:extLst>
            <a:ext uri="{FF2B5EF4-FFF2-40B4-BE49-F238E27FC236}">
              <a16:creationId xmlns:a16="http://schemas.microsoft.com/office/drawing/2014/main" id="{4120C895-668F-C417-4F46-ED535879933F}"/>
            </a:ext>
          </a:extLst>
        </xdr:cNvPr>
        <xdr:cNvGrpSpPr/>
      </xdr:nvGrpSpPr>
      <xdr:grpSpPr>
        <a:xfrm>
          <a:off x="0" y="5927288"/>
          <a:ext cx="18136020" cy="11586668"/>
          <a:chOff x="0" y="5927288"/>
          <a:chExt cx="18136020" cy="11586668"/>
        </a:xfrm>
      </xdr:grpSpPr>
      <xdr:graphicFrame macro="">
        <xdr:nvGraphicFramePr>
          <xdr:cNvPr id="8" name="Chart 2">
            <a:extLst>
              <a:ext uri="{FF2B5EF4-FFF2-40B4-BE49-F238E27FC236}">
                <a16:creationId xmlns:a16="http://schemas.microsoft.com/office/drawing/2014/main" id="{D465B49F-CC46-4599-96F5-FC832B573C2A}"/>
              </a:ext>
            </a:extLst>
          </xdr:cNvPr>
          <xdr:cNvGraphicFramePr>
            <a:graphicFrameLocks/>
          </xdr:cNvGraphicFramePr>
        </xdr:nvGraphicFramePr>
        <xdr:xfrm>
          <a:off x="10584" y="12096750"/>
          <a:ext cx="13333677" cy="5406837"/>
        </xdr:xfrm>
        <a:graphic>
          <a:graphicData uri="http://schemas.openxmlformats.org/drawingml/2006/chart">
            <c:chart xmlns:c="http://schemas.openxmlformats.org/drawingml/2006/chart" xmlns:r="http://schemas.openxmlformats.org/officeDocument/2006/relationships" r:id="rId5"/>
          </a:graphicData>
        </a:graphic>
      </xdr:graphicFrame>
      <mc:AlternateContent xmlns:mc="http://schemas.openxmlformats.org/markup-compatibility/2006" xmlns:tsle="http://schemas.microsoft.com/office/drawing/2012/timeslicer">
        <mc:Choice Requires="tsle">
          <xdr:graphicFrame macro="">
            <xdr:nvGraphicFramePr>
              <xdr:cNvPr id="6" name="Application Date 1">
                <a:extLst>
                  <a:ext uri="{FF2B5EF4-FFF2-40B4-BE49-F238E27FC236}">
                    <a16:creationId xmlns:a16="http://schemas.microsoft.com/office/drawing/2014/main" id="{9D1B9F8E-1610-4101-A746-71ADB86A6D9F}"/>
                  </a:ext>
                </a:extLst>
              </xdr:cNvPr>
              <xdr:cNvGraphicFramePr/>
            </xdr:nvGraphicFramePr>
            <xdr:xfrm>
              <a:off x="0" y="5954446"/>
              <a:ext cx="13344261" cy="1273347"/>
            </xdr:xfrm>
            <a:graphic>
              <a:graphicData uri="http://schemas.microsoft.com/office/drawing/2012/timeslicer">
                <tsle:timeslicer name="Application Date 1"/>
              </a:graphicData>
            </a:graphic>
          </xdr:graphicFrame>
        </mc:Choice>
        <mc:Fallback xmlns="">
          <xdr:sp macro="" textlink="">
            <xdr:nvSpPr>
              <xdr:cNvPr id="0" name=""/>
              <xdr:cNvSpPr>
                <a:spLocks noTextEdit="1"/>
              </xdr:cNvSpPr>
            </xdr:nvSpPr>
            <xdr:spPr>
              <a:xfrm>
                <a:off x="0" y="5954446"/>
                <a:ext cx="13344261" cy="1273347"/>
              </a:xfrm>
              <a:prstGeom prst="rect">
                <a:avLst/>
              </a:prstGeom>
              <a:solidFill>
                <a:prstClr val="white"/>
              </a:solidFill>
              <a:ln w="1">
                <a:solidFill>
                  <a:prstClr val="green"/>
                </a:solidFill>
              </a:ln>
            </xdr:spPr>
            <xdr:txBody>
              <a:bodyPr vertOverflow="clip" horzOverflow="clip"/>
              <a:lstStyle/>
              <a:p>
                <a:r>
                  <a:rPr lang="en-IE" sz="1100"/>
                  <a:t>Timeline: Works in Excel 2013 or higher. Do not move or resize.</a:t>
                </a:r>
              </a:p>
            </xdr:txBody>
          </xdr:sp>
        </mc:Fallback>
      </mc:AlternateContent>
      <xdr:graphicFrame macro="">
        <xdr:nvGraphicFramePr>
          <xdr:cNvPr id="9" name="Chart 6">
            <a:extLst>
              <a:ext uri="{FF2B5EF4-FFF2-40B4-BE49-F238E27FC236}">
                <a16:creationId xmlns:a16="http://schemas.microsoft.com/office/drawing/2014/main" id="{D92FD632-D1B2-4D15-9065-F4EB154992CF}"/>
              </a:ext>
            </a:extLst>
          </xdr:cNvPr>
          <xdr:cNvGraphicFramePr>
            <a:graphicFrameLocks/>
          </xdr:cNvGraphicFramePr>
        </xdr:nvGraphicFramePr>
        <xdr:xfrm>
          <a:off x="13385274" y="5927288"/>
          <a:ext cx="4750746" cy="56708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46" name="Chart 45">
            <a:extLst>
              <a:ext uri="{FF2B5EF4-FFF2-40B4-BE49-F238E27FC236}">
                <a16:creationId xmlns:a16="http://schemas.microsoft.com/office/drawing/2014/main" id="{B030CE73-D2AB-4811-9BEE-B5B27C62C835}"/>
              </a:ext>
            </a:extLst>
          </xdr:cNvPr>
          <xdr:cNvGraphicFramePr>
            <a:graphicFrameLocks/>
          </xdr:cNvGraphicFramePr>
        </xdr:nvGraphicFramePr>
        <xdr:xfrm>
          <a:off x="13392432" y="11867029"/>
          <a:ext cx="4743588" cy="5646927"/>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56" name="Chart 55">
            <a:extLst>
              <a:ext uri="{FF2B5EF4-FFF2-40B4-BE49-F238E27FC236}">
                <a16:creationId xmlns:a16="http://schemas.microsoft.com/office/drawing/2014/main" id="{2582236D-A391-4072-80CD-42B30B673CBA}"/>
              </a:ext>
            </a:extLst>
          </xdr:cNvPr>
          <xdr:cNvGraphicFramePr>
            <a:graphicFrameLocks/>
          </xdr:cNvGraphicFramePr>
        </xdr:nvGraphicFramePr>
        <xdr:xfrm>
          <a:off x="11206" y="7250206"/>
          <a:ext cx="13323092" cy="4829735"/>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0</xdr:col>
      <xdr:colOff>142875</xdr:colOff>
      <xdr:row>0</xdr:row>
      <xdr:rowOff>71438</xdr:rowOff>
    </xdr:from>
    <xdr:to>
      <xdr:col>30</xdr:col>
      <xdr:colOff>95249</xdr:colOff>
      <xdr:row>5</xdr:row>
      <xdr:rowOff>107156</xdr:rowOff>
    </xdr:to>
    <xdr:grpSp>
      <xdr:nvGrpSpPr>
        <xdr:cNvPr id="65" name="Group 64">
          <a:extLst>
            <a:ext uri="{FF2B5EF4-FFF2-40B4-BE49-F238E27FC236}">
              <a16:creationId xmlns:a16="http://schemas.microsoft.com/office/drawing/2014/main" id="{25714414-EBA9-D2DE-FA1B-49F60C8EE1C7}"/>
            </a:ext>
          </a:extLst>
        </xdr:cNvPr>
        <xdr:cNvGrpSpPr/>
      </xdr:nvGrpSpPr>
      <xdr:grpSpPr>
        <a:xfrm>
          <a:off x="142875" y="71438"/>
          <a:ext cx="18168937" cy="988218"/>
          <a:chOff x="142875" y="71438"/>
          <a:chExt cx="18168937" cy="988218"/>
        </a:xfrm>
      </xdr:grpSpPr>
      <xdr:sp macro="" textlink="">
        <xdr:nvSpPr>
          <xdr:cNvPr id="3" name="TextBox 2">
            <a:extLst>
              <a:ext uri="{FF2B5EF4-FFF2-40B4-BE49-F238E27FC236}">
                <a16:creationId xmlns:a16="http://schemas.microsoft.com/office/drawing/2014/main" id="{6FEBA000-D107-43D1-8B71-32BFD90FF885}"/>
              </a:ext>
            </a:extLst>
          </xdr:cNvPr>
          <xdr:cNvSpPr txBox="1"/>
        </xdr:nvSpPr>
        <xdr:spPr>
          <a:xfrm>
            <a:off x="142875" y="71438"/>
            <a:ext cx="8179594" cy="940593"/>
          </a:xfrm>
          <a:prstGeom prst="rect">
            <a:avLst/>
          </a:prstGeom>
          <a:no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4800" b="1" i="0" u="none" strike="noStrike">
                <a:solidFill>
                  <a:schemeClr val="bg1"/>
                </a:solidFill>
                <a:latin typeface="KPMG Bold" panose="020B0803030202040204" pitchFamily="34" charset="0"/>
              </a:rPr>
              <a:t>Planning</a:t>
            </a:r>
            <a:r>
              <a:rPr lang="en-US" sz="4800" b="1" i="0" u="none" strike="noStrike" baseline="0">
                <a:solidFill>
                  <a:schemeClr val="bg1"/>
                </a:solidFill>
                <a:latin typeface="KPMG Bold" panose="020B0803030202040204" pitchFamily="34" charset="0"/>
              </a:rPr>
              <a:t> Application Analysis - Dashboard</a:t>
            </a:r>
            <a:endParaRPr lang="en-US" sz="4800" b="1" i="0" u="none" strike="noStrike">
              <a:solidFill>
                <a:schemeClr val="bg1"/>
              </a:solidFill>
              <a:latin typeface="KPMG Bold" panose="020B0803030202040204" pitchFamily="34" charset="0"/>
            </a:endParaRPr>
          </a:p>
        </xdr:txBody>
      </xdr:sp>
      <xdr:sp macro="" textlink="">
        <xdr:nvSpPr>
          <xdr:cNvPr id="61" name="TextBox 60">
            <a:extLst>
              <a:ext uri="{FF2B5EF4-FFF2-40B4-BE49-F238E27FC236}">
                <a16:creationId xmlns:a16="http://schemas.microsoft.com/office/drawing/2014/main" id="{181B4070-A0F2-4328-8E30-94D2A3F47F6B}"/>
              </a:ext>
            </a:extLst>
          </xdr:cNvPr>
          <xdr:cNvSpPr txBox="1"/>
        </xdr:nvSpPr>
        <xdr:spPr>
          <a:xfrm>
            <a:off x="8620124" y="559594"/>
            <a:ext cx="9691688" cy="5000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200" i="1">
                <a:solidFill>
                  <a:schemeClr val="bg1"/>
                </a:solidFill>
                <a:effectLst/>
                <a:latin typeface="+mn-lt"/>
                <a:ea typeface="+mn-ea"/>
                <a:cs typeface="+mn-cs"/>
              </a:rPr>
              <a:t>*Interactive</a:t>
            </a:r>
            <a:r>
              <a:rPr lang="en-IE" sz="1200" i="1" baseline="0">
                <a:solidFill>
                  <a:schemeClr val="bg1"/>
                </a:solidFill>
                <a:effectLst/>
                <a:latin typeface="+mn-lt"/>
                <a:ea typeface="+mn-ea"/>
                <a:cs typeface="+mn-cs"/>
              </a:rPr>
              <a:t> control for this report is </a:t>
            </a:r>
            <a:r>
              <a:rPr lang="en-IE" sz="1200" b="1" i="1" baseline="0">
                <a:solidFill>
                  <a:schemeClr val="bg1"/>
                </a:solidFill>
                <a:effectLst/>
                <a:latin typeface="+mn-lt"/>
                <a:ea typeface="+mn-ea"/>
                <a:cs typeface="+mn-cs"/>
              </a:rPr>
              <a:t>limited to the slicers and the timeline</a:t>
            </a:r>
            <a:r>
              <a:rPr lang="en-IE" sz="1200" i="1" baseline="0">
                <a:solidFill>
                  <a:schemeClr val="bg1"/>
                </a:solidFill>
                <a:effectLst/>
                <a:latin typeface="+mn-lt"/>
                <a:ea typeface="+mn-ea"/>
                <a:cs typeface="+mn-cs"/>
              </a:rPr>
              <a:t>, and as such should be the only elements used to control the charts &amp; text callouts. </a:t>
            </a:r>
            <a:r>
              <a:rPr lang="en-IE" sz="1200" b="1" i="1" baseline="0">
                <a:solidFill>
                  <a:schemeClr val="bg1"/>
                </a:solidFill>
                <a:effectLst/>
                <a:latin typeface="+mn-lt"/>
                <a:ea typeface="+mn-ea"/>
                <a:cs typeface="+mn-cs"/>
              </a:rPr>
              <a:t>Dynamic filtering for the charts &amp; text callouts is not supported and the user must refrain from interacting with these elements.</a:t>
            </a:r>
            <a:endParaRPr lang="en-IE" sz="1200" b="1" i="1">
              <a:solidFill>
                <a:schemeClr val="bg1"/>
              </a:solidFill>
              <a:effectLst/>
              <a:latin typeface="+mn-lt"/>
              <a:ea typeface="+mn-ea"/>
              <a:cs typeface="+mn-cs"/>
            </a:endParaRPr>
          </a:p>
          <a:p>
            <a:endParaRPr lang="en-IE" sz="1800" i="1">
              <a:solidFill>
                <a:schemeClr val="bg1"/>
              </a:solidFill>
            </a:endParaRPr>
          </a:p>
        </xdr:txBody>
      </xdr:sp>
    </xdr:grpSp>
    <xdr:clientData/>
  </xdr:twoCellAnchor>
  <xdr:twoCellAnchor>
    <xdr:from>
      <xdr:col>0</xdr:col>
      <xdr:colOff>0</xdr:colOff>
      <xdr:row>6</xdr:row>
      <xdr:rowOff>18989</xdr:rowOff>
    </xdr:from>
    <xdr:to>
      <xdr:col>14</xdr:col>
      <xdr:colOff>11904</xdr:colOff>
      <xdr:row>30</xdr:row>
      <xdr:rowOff>169333</xdr:rowOff>
    </xdr:to>
    <xdr:grpSp>
      <xdr:nvGrpSpPr>
        <xdr:cNvPr id="64" name="Group 63">
          <a:extLst>
            <a:ext uri="{FF2B5EF4-FFF2-40B4-BE49-F238E27FC236}">
              <a16:creationId xmlns:a16="http://schemas.microsoft.com/office/drawing/2014/main" id="{2FB65649-6F92-AE53-E630-52663942116A}"/>
            </a:ext>
          </a:extLst>
        </xdr:cNvPr>
        <xdr:cNvGrpSpPr/>
      </xdr:nvGrpSpPr>
      <xdr:grpSpPr>
        <a:xfrm>
          <a:off x="0" y="1161989"/>
          <a:ext cx="8512967" cy="4722344"/>
          <a:chOff x="0" y="1161989"/>
          <a:chExt cx="8512967" cy="4722344"/>
        </a:xfrm>
      </xdr:grpSpPr>
      <xdr:grpSp>
        <xdr:nvGrpSpPr>
          <xdr:cNvPr id="62" name="Group 61">
            <a:extLst>
              <a:ext uri="{FF2B5EF4-FFF2-40B4-BE49-F238E27FC236}">
                <a16:creationId xmlns:a16="http://schemas.microsoft.com/office/drawing/2014/main" id="{87091CE9-5352-A9CF-A523-22FD58A1CF35}"/>
              </a:ext>
            </a:extLst>
          </xdr:cNvPr>
          <xdr:cNvGrpSpPr/>
        </xdr:nvGrpSpPr>
        <xdr:grpSpPr>
          <a:xfrm>
            <a:off x="0" y="1161989"/>
            <a:ext cx="8512967" cy="4722344"/>
            <a:chOff x="0" y="1161989"/>
            <a:chExt cx="8512967" cy="4722344"/>
          </a:xfrm>
        </xdr:grpSpPr>
        <mc:AlternateContent xmlns:mc="http://schemas.openxmlformats.org/markup-compatibility/2006" xmlns:a14="http://schemas.microsoft.com/office/drawing/2010/main">
          <mc:Choice Requires="a14">
            <xdr:graphicFrame macro="">
              <xdr:nvGraphicFramePr>
                <xdr:cNvPr id="12" name="Scale_Category 1">
                  <a:extLst>
                    <a:ext uri="{FF2B5EF4-FFF2-40B4-BE49-F238E27FC236}">
                      <a16:creationId xmlns:a16="http://schemas.microsoft.com/office/drawing/2014/main" id="{0AC4A86D-A15B-42D4-8322-9004D9706CE0}"/>
                    </a:ext>
                  </a:extLst>
                </xdr:cNvPr>
                <xdr:cNvGraphicFramePr/>
              </xdr:nvGraphicFramePr>
              <xdr:xfrm>
                <a:off x="6715125" y="1161989"/>
                <a:ext cx="1797842" cy="2032000"/>
              </xdr:xfrm>
              <a:graphic>
                <a:graphicData uri="http://schemas.microsoft.com/office/drawing/2010/slicer">
                  <sle:slicer xmlns:sle="http://schemas.microsoft.com/office/drawing/2010/slicer" name="Scale_Category 1"/>
                </a:graphicData>
              </a:graphic>
            </xdr:graphicFrame>
          </mc:Choice>
          <mc:Fallback xmlns="">
            <xdr:sp macro="" textlink="">
              <xdr:nvSpPr>
                <xdr:cNvPr id="0" name=""/>
                <xdr:cNvSpPr>
                  <a:spLocks noTextEdit="1"/>
                </xdr:cNvSpPr>
              </xdr:nvSpPr>
              <xdr:spPr>
                <a:xfrm>
                  <a:off x="6715125" y="1161989"/>
                  <a:ext cx="1797842" cy="2032000"/>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1" name="Project Site County 1">
                  <a:extLst>
                    <a:ext uri="{FF2B5EF4-FFF2-40B4-BE49-F238E27FC236}">
                      <a16:creationId xmlns:a16="http://schemas.microsoft.com/office/drawing/2014/main" id="{9D626A6A-F45A-460E-8324-3C51CD351721}"/>
                    </a:ext>
                  </a:extLst>
                </xdr:cNvPr>
                <xdr:cNvGraphicFramePr/>
              </xdr:nvGraphicFramePr>
              <xdr:xfrm>
                <a:off x="10583" y="3280835"/>
                <a:ext cx="8475928" cy="2603498"/>
              </xdr:xfrm>
              <a:graphic>
                <a:graphicData uri="http://schemas.microsoft.com/office/drawing/2010/slicer">
                  <sle:slicer xmlns:sle="http://schemas.microsoft.com/office/drawing/2010/slicer" name="Project Site County 1"/>
                </a:graphicData>
              </a:graphic>
            </xdr:graphicFrame>
          </mc:Choice>
          <mc:Fallback xmlns="">
            <xdr:sp macro="" textlink="">
              <xdr:nvSpPr>
                <xdr:cNvPr id="0" name=""/>
                <xdr:cNvSpPr>
                  <a:spLocks noTextEdit="1"/>
                </xdr:cNvSpPr>
              </xdr:nvSpPr>
              <xdr:spPr>
                <a:xfrm>
                  <a:off x="10583" y="3280835"/>
                  <a:ext cx="8475928" cy="2603498"/>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26" name="AppealStatus">
                  <a:extLst>
                    <a:ext uri="{FF2B5EF4-FFF2-40B4-BE49-F238E27FC236}">
                      <a16:creationId xmlns:a16="http://schemas.microsoft.com/office/drawing/2014/main" id="{D08E9866-6191-422F-BB28-76F419CE57ED}"/>
                    </a:ext>
                  </a:extLst>
                </xdr:cNvPr>
                <xdr:cNvGraphicFramePr/>
              </xdr:nvGraphicFramePr>
              <xdr:xfrm>
                <a:off x="2451367" y="1190000"/>
                <a:ext cx="1799163" cy="2072311"/>
              </xdr:xfrm>
              <a:graphic>
                <a:graphicData uri="http://schemas.microsoft.com/office/drawing/2010/slicer">
                  <sle:slicer xmlns:sle="http://schemas.microsoft.com/office/drawing/2010/slicer" name="AppealStatus"/>
                </a:graphicData>
              </a:graphic>
            </xdr:graphicFrame>
          </mc:Choice>
          <mc:Fallback xmlns="">
            <xdr:sp macro="" textlink="">
              <xdr:nvSpPr>
                <xdr:cNvPr id="0" name=""/>
                <xdr:cNvSpPr>
                  <a:spLocks noTextEdit="1"/>
                </xdr:cNvSpPr>
              </xdr:nvSpPr>
              <xdr:spPr>
                <a:xfrm>
                  <a:off x="2451367" y="1190000"/>
                  <a:ext cx="1799163" cy="2072311"/>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4" name="LA_decisions_std">
                  <a:extLst>
                    <a:ext uri="{FF2B5EF4-FFF2-40B4-BE49-F238E27FC236}">
                      <a16:creationId xmlns:a16="http://schemas.microsoft.com/office/drawing/2014/main" id="{CF8A0A13-4064-440E-9F2A-8890CADD9046}"/>
                    </a:ext>
                  </a:extLst>
                </xdr:cNvPr>
                <xdr:cNvGraphicFramePr/>
              </xdr:nvGraphicFramePr>
              <xdr:xfrm>
                <a:off x="0" y="1195914"/>
                <a:ext cx="2416969" cy="2066397"/>
              </xdr:xfrm>
              <a:graphic>
                <a:graphicData uri="http://schemas.microsoft.com/office/drawing/2010/slicer">
                  <sle:slicer xmlns:sle="http://schemas.microsoft.com/office/drawing/2010/slicer" name="LA_decisions_std"/>
                </a:graphicData>
              </a:graphic>
            </xdr:graphicFrame>
          </mc:Choice>
          <mc:Fallback xmlns="">
            <xdr:sp macro="" textlink="">
              <xdr:nvSpPr>
                <xdr:cNvPr id="0" name=""/>
                <xdr:cNvSpPr>
                  <a:spLocks noTextEdit="1"/>
                </xdr:cNvSpPr>
              </xdr:nvSpPr>
              <xdr:spPr>
                <a:xfrm>
                  <a:off x="0" y="1195914"/>
                  <a:ext cx="2416969" cy="2066397"/>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3" name="Appeal outcome">
                  <a:extLst>
                    <a:ext uri="{FF2B5EF4-FFF2-40B4-BE49-F238E27FC236}">
                      <a16:creationId xmlns:a16="http://schemas.microsoft.com/office/drawing/2014/main" id="{1C074875-99DD-4748-B06E-3A83370535DA}"/>
                    </a:ext>
                  </a:extLst>
                </xdr:cNvPr>
                <xdr:cNvGraphicFramePr/>
              </xdr:nvGraphicFramePr>
              <xdr:xfrm>
                <a:off x="4298154" y="1166812"/>
                <a:ext cx="2357439" cy="2071687"/>
              </xdr:xfrm>
              <a:graphic>
                <a:graphicData uri="http://schemas.microsoft.com/office/drawing/2010/slicer">
                  <sle:slicer xmlns:sle="http://schemas.microsoft.com/office/drawing/2010/slicer" name="Appeal outcome"/>
                </a:graphicData>
              </a:graphic>
            </xdr:graphicFrame>
          </mc:Choice>
          <mc:Fallback xmlns="">
            <xdr:sp macro="" textlink="">
              <xdr:nvSpPr>
                <xdr:cNvPr id="0" name=""/>
                <xdr:cNvSpPr>
                  <a:spLocks noTextEdit="1"/>
                </xdr:cNvSpPr>
              </xdr:nvSpPr>
              <xdr:spPr>
                <a:xfrm>
                  <a:off x="4298154" y="1166812"/>
                  <a:ext cx="2357439" cy="2071687"/>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grpSp>
      <xdr:sp macro="" textlink="">
        <xdr:nvSpPr>
          <xdr:cNvPr id="63" name="TextBox 62">
            <a:extLst>
              <a:ext uri="{FF2B5EF4-FFF2-40B4-BE49-F238E27FC236}">
                <a16:creationId xmlns:a16="http://schemas.microsoft.com/office/drawing/2014/main" id="{4657AA30-69D9-9766-73FA-2EF3972FDCE2}"/>
              </a:ext>
            </a:extLst>
          </xdr:cNvPr>
          <xdr:cNvSpPr txBox="1"/>
        </xdr:nvSpPr>
        <xdr:spPr>
          <a:xfrm>
            <a:off x="33334" y="2462211"/>
            <a:ext cx="4241009" cy="8596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200" i="1">
                <a:solidFill>
                  <a:sysClr val="windowText" lastClr="000000"/>
                </a:solidFill>
                <a:effectLst/>
                <a:latin typeface="+mn-lt"/>
                <a:ea typeface="+mn-ea"/>
                <a:cs typeface="+mn-cs"/>
              </a:rPr>
              <a:t>Slicers provided</a:t>
            </a:r>
            <a:r>
              <a:rPr lang="en-IE" sz="1200" i="1" baseline="0">
                <a:solidFill>
                  <a:sysClr val="windowText" lastClr="000000"/>
                </a:solidFill>
                <a:effectLst/>
                <a:latin typeface="+mn-lt"/>
                <a:ea typeface="+mn-ea"/>
                <a:cs typeface="+mn-cs"/>
              </a:rPr>
              <a:t> in this section are 'Global' filters that will affect all charts when activated. For slicer combinations that return no data records, associated charts will turn off entirely. Resetting the filters will restore the original view.</a:t>
            </a:r>
            <a:endParaRPr lang="en-IE" sz="1800" i="1">
              <a:solidFill>
                <a:sysClr val="windowText" lastClr="000000"/>
              </a:solidFill>
            </a:endParaRPr>
          </a:p>
        </xdr:txBody>
      </xdr:sp>
    </xdr:grp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Ó Céileachair, Dónal" refreshedDate="46086.462779050926" backgroundQuery="1" createdVersion="8" refreshedVersion="8" minRefreshableVersion="3" recordCount="0" supportSubquery="1" supportAdvancedDrill="1" xr:uid="{89F34CD5-488E-4C50-93F8-2122E4305C08}">
  <cacheSource type="external" connectionId="6"/>
  <cacheFields count="3">
    <cacheField name="[TUS_Analysis].[LA Decision].[LA Decision]" caption="LA Decision" numFmtId="0" hierarchy="28" level="1">
      <sharedItems count="5">
        <s v="Conditional"/>
        <s v="Granted"/>
        <s v="Granted extension"/>
        <s v="Refused"/>
        <s v="Refused extension"/>
      </sharedItems>
    </cacheField>
    <cacheField name="[Measures].[Count of Reference]" caption="Count of Reference" numFmtId="0" hierarchy="235" level="32767"/>
    <cacheField name="[TUS_Analysis].[AppealStatus].[AppealStatus]" caption="AppealStatus" numFmtId="0" hierarchy="47" level="1">
      <sharedItems containsSemiMixedTypes="0" containsNonDate="0" containsString="0"/>
    </cacheField>
  </cacheFields>
  <cacheHierarchies count="245">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2" memberValueDatatype="130" unbalanced="0">
      <fieldsUsage count="2">
        <fieldUsage x="-1"/>
        <fieldUsage x="0"/>
      </fieldsUsage>
    </cacheHierarchy>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fieldsUsage count="2">
        <fieldUsage x="-1"/>
        <fieldUsage x="2"/>
      </fieldsUsage>
    </cacheHierarchy>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oneField="1" hidden="1">
      <fieldsUsage count="1">
        <fieldUsage x="1"/>
      </fieldsUsage>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hidden="1">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hidden="1">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hidden="1">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ies>
  <kpis count="0"/>
  <dimensions count="6">
    <dimension measure="1" name="Measures" uniqueName="[Measures]" caption="Measures"/>
    <dimension name="TUS_Analysis" uniqueName="[TUS_Analysis]" caption="TUS_Analysis"/>
    <dimension name="TUS_appeal_detail_heatmap" uniqueName="[TUS_appeal_detail_heatmap]" caption="TUS_appeal_detail_heatmap"/>
    <dimension name="TUS_approval_heatmap" uniqueName="[TUS_approval_heatmap]" caption="TUS_approval_heatmap"/>
    <dimension name="TUS_feedstocks" uniqueName="[TUS_feedstocks]" caption="TUS_feedstocks"/>
    <dimension name="TUS_refusal_heatmap" uniqueName="[TUS_refusal_heatmap]" caption="TUS_refusal_heatmap"/>
  </dimensions>
  <measureGroups count="5">
    <measureGroup name="TUS_Analysis" caption="TUS_Analysis"/>
    <measureGroup name="TUS_appeal_detail_heatmap" caption="TUS_appeal_detail_heatmap"/>
    <measureGroup name="TUS_approval_heatmap" caption="TUS_approval_heatmap"/>
    <measureGroup name="TUS_feedstocks" caption="TUS_feedstocks"/>
    <measureGroup name="TUS_refusal_heatmap" caption="TUS_refusal_heatmap"/>
  </measureGroups>
  <maps count="9">
    <map measureGroup="0" dimension="1"/>
    <map measureGroup="1" dimension="1"/>
    <map measureGroup="1" dimension="2"/>
    <map measureGroup="2" dimension="1"/>
    <map measureGroup="2" dimension="3"/>
    <map measureGroup="3" dimension="1"/>
    <map measureGroup="3" dimension="4"/>
    <map measureGroup="4" dimension="1"/>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Ó Céileachair, Dónal" refreshedDate="46086.462779861111" backgroundQuery="1" createdVersion="8" refreshedVersion="8" minRefreshableVersion="3" recordCount="0" supportSubquery="1" supportAdvancedDrill="1" xr:uid="{8F039138-3B1C-42E3-A411-06EB70FC09D6}">
  <cacheSource type="external" connectionId="6"/>
  <cacheFields count="6">
    <cacheField name="[TUS_Analysis].[Scale_Category].[Scale_Category]" caption="Scale_Category" numFmtId="0" hierarchy="4" level="1">
      <sharedItems count="6">
        <s v="&gt; 200k"/>
        <s v="0 - 25k"/>
        <s v="100k - 200k"/>
        <s v="25k - 50k"/>
        <s v="50k - 100k"/>
        <s v="No data"/>
      </sharedItems>
    </cacheField>
    <cacheField name="[Measures].[Count of Reference]" caption="Count of Reference" numFmtId="0" hierarchy="235" level="32767"/>
    <cacheField name="[Measures].[Sum of Energy equivalent (GWh/year)]" caption="Sum of Energy equivalent (GWh/year)" numFmtId="0" hierarchy="236" level="32767"/>
    <cacheField name="[Measures].[Average of Days_to_decision]" caption="Average of Days_to_decision" numFmtId="0" hierarchy="238" level="32767"/>
    <cacheField name="[TUS_Analysis].[LA Decision].[LA Decision]" caption="LA Decision" numFmtId="0" hierarchy="28" level="1">
      <sharedItems count="5">
        <s v="Conditional"/>
        <s v="Granted"/>
        <s v="Granted extension"/>
        <s v="Refused"/>
        <s v="Refused extension"/>
      </sharedItems>
    </cacheField>
    <cacheField name="[TUS_Analysis].[AppealStatus].[AppealStatus]" caption="AppealStatus" numFmtId="0" hierarchy="47" level="1">
      <sharedItems containsSemiMixedTypes="0" containsNonDate="0" containsString="0"/>
    </cacheField>
  </cacheFields>
  <cacheHierarchies count="245">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fieldsUsage count="2">
        <fieldUsage x="-1"/>
        <fieldUsage x="0"/>
      </fieldsUsage>
    </cacheHierarchy>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2" memberValueDatatype="130" unbalanced="0">
      <fieldsUsage count="2">
        <fieldUsage x="-1"/>
        <fieldUsage x="4"/>
      </fieldsUsage>
    </cacheHierarchy>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fieldsUsage count="2">
        <fieldUsage x="-1"/>
        <fieldUsage x="5"/>
      </fieldsUsage>
    </cacheHierarchy>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oneField="1" hidden="1">
      <fieldsUsage count="1">
        <fieldUsage x="1"/>
      </fieldsUsage>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oneField="1" hidden="1">
      <fieldsUsage count="1">
        <fieldUsage x="2"/>
      </fieldsUsage>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oneField="1" hidden="1">
      <fieldsUsage count="1">
        <fieldUsage x="3"/>
      </fieldsUsage>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hidden="1">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hidden="1">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ies>
  <kpis count="0"/>
  <dimensions count="6">
    <dimension measure="1" name="Measures" uniqueName="[Measures]" caption="Measures"/>
    <dimension name="TUS_Analysis" uniqueName="[TUS_Analysis]" caption="TUS_Analysis"/>
    <dimension name="TUS_appeal_detail_heatmap" uniqueName="[TUS_appeal_detail_heatmap]" caption="TUS_appeal_detail_heatmap"/>
    <dimension name="TUS_approval_heatmap" uniqueName="[TUS_approval_heatmap]" caption="TUS_approval_heatmap"/>
    <dimension name="TUS_feedstocks" uniqueName="[TUS_feedstocks]" caption="TUS_feedstocks"/>
    <dimension name="TUS_refusal_heatmap" uniqueName="[TUS_refusal_heatmap]" caption="TUS_refusal_heatmap"/>
  </dimensions>
  <measureGroups count="5">
    <measureGroup name="TUS_Analysis" caption="TUS_Analysis"/>
    <measureGroup name="TUS_appeal_detail_heatmap" caption="TUS_appeal_detail_heatmap"/>
    <measureGroup name="TUS_approval_heatmap" caption="TUS_approval_heatmap"/>
    <measureGroup name="TUS_feedstocks" caption="TUS_feedstocks"/>
    <measureGroup name="TUS_refusal_heatmap" caption="TUS_refusal_heatmap"/>
  </measureGroups>
  <maps count="9">
    <map measureGroup="0" dimension="1"/>
    <map measureGroup="1" dimension="1"/>
    <map measureGroup="1" dimension="2"/>
    <map measureGroup="2" dimension="1"/>
    <map measureGroup="2" dimension="3"/>
    <map measureGroup="3" dimension="1"/>
    <map measureGroup="3" dimension="4"/>
    <map measureGroup="4" dimension="1"/>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Ó Céileachair, Dónal" refreshedDate="46086.462780555557" backgroundQuery="1" createdVersion="8" refreshedVersion="8" minRefreshableVersion="3" recordCount="0" supportSubquery="1" supportAdvancedDrill="1" xr:uid="{0D08AF12-2905-4C0C-A08B-53A89A363129}">
  <cacheSource type="external" connectionId="6"/>
  <cacheFields count="4">
    <cacheField name="[Measures].[Count of Reference]" caption="Count of Reference" numFmtId="0" hierarchy="235" level="32767"/>
    <cacheField name="[TUS_Analysis].[Project Site County].[Project Site County]" caption="Project Site County" numFmtId="0" hierarchy="24" level="1">
      <sharedItems count="18">
        <s v="Cavan"/>
        <s v="Cork"/>
        <s v="Donegal"/>
        <s v="Dublin"/>
        <s v="Kerry"/>
        <s v="Kildare"/>
        <s v="Kilkenny"/>
        <s v="Laois"/>
        <s v="Limerick"/>
        <s v="Mayo"/>
        <s v="Meath"/>
        <s v="Monaghan"/>
        <s v="Offaly"/>
        <s v="Tipperary"/>
        <s v="Waterford"/>
        <s v="Westmeath"/>
        <s v="Wexford"/>
        <s v="Wicklow"/>
      </sharedItems>
    </cacheField>
    <cacheField name="[Measures].[Sum of Energy equivalent (GWh/year)]" caption="Sum of Energy equivalent (GWh/year)" numFmtId="0" hierarchy="236" level="32767"/>
    <cacheField name="[TUS_Analysis].[AppealStatus].[AppealStatus]" caption="AppealStatus" numFmtId="0" hierarchy="47" level="1">
      <sharedItems containsSemiMixedTypes="0" containsNonDate="0" containsString="0"/>
    </cacheField>
  </cacheFields>
  <cacheHierarchies count="245">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fieldsUsage count="2">
        <fieldUsage x="-1"/>
        <fieldUsage x="1"/>
      </fieldsUsage>
    </cacheHierarchy>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0" memberValueDatatype="130" unbalanced="0"/>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fieldsUsage count="2">
        <fieldUsage x="-1"/>
        <fieldUsage x="3"/>
      </fieldsUsage>
    </cacheHierarchy>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oneField="1" hidden="1">
      <fieldsUsage count="1">
        <fieldUsage x="0"/>
      </fieldsUsage>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oneField="1" hidden="1">
      <fieldsUsage count="1">
        <fieldUsage x="2"/>
      </fieldsUsage>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hidden="1">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hidden="1">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ies>
  <kpis count="0"/>
  <dimensions count="6">
    <dimension measure="1" name="Measures" uniqueName="[Measures]" caption="Measures"/>
    <dimension name="TUS_Analysis" uniqueName="[TUS_Analysis]" caption="TUS_Analysis"/>
    <dimension name="TUS_appeal_detail_heatmap" uniqueName="[TUS_appeal_detail_heatmap]" caption="TUS_appeal_detail_heatmap"/>
    <dimension name="TUS_approval_heatmap" uniqueName="[TUS_approval_heatmap]" caption="TUS_approval_heatmap"/>
    <dimension name="TUS_feedstocks" uniqueName="[TUS_feedstocks]" caption="TUS_feedstocks"/>
    <dimension name="TUS_refusal_heatmap" uniqueName="[TUS_refusal_heatmap]" caption="TUS_refusal_heatmap"/>
  </dimensions>
  <measureGroups count="5">
    <measureGroup name="TUS_Analysis" caption="TUS_Analysis"/>
    <measureGroup name="TUS_appeal_detail_heatmap" caption="TUS_appeal_detail_heatmap"/>
    <measureGroup name="TUS_approval_heatmap" caption="TUS_approval_heatmap"/>
    <measureGroup name="TUS_feedstocks" caption="TUS_feedstocks"/>
    <measureGroup name="TUS_refusal_heatmap" caption="TUS_refusal_heatmap"/>
  </measureGroups>
  <maps count="9">
    <map measureGroup="0" dimension="1"/>
    <map measureGroup="1" dimension="1"/>
    <map measureGroup="1" dimension="2"/>
    <map measureGroup="2" dimension="1"/>
    <map measureGroup="2" dimension="3"/>
    <map measureGroup="3" dimension="1"/>
    <map measureGroup="3" dimension="4"/>
    <map measureGroup="4" dimension="1"/>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Ó Céileachair, Dónal" refreshedDate="46086.462781249997" backgroundQuery="1" createdVersion="8" refreshedVersion="8" minRefreshableVersion="3" recordCount="0" supportSubquery="1" supportAdvancedDrill="1" xr:uid="{A91CDC24-B230-454D-A6BF-F8050C99A1B4}">
  <cacheSource type="external" connectionId="6"/>
  <cacheFields count="4">
    <cacheField name="[TUS_Analysis].[Scale_Category].[Scale_Category]" caption="Scale_Category" numFmtId="0" hierarchy="4" level="1">
      <sharedItems count="5">
        <s v="0 - 25k"/>
        <s v="100k - 200k"/>
        <s v="25k - 50k"/>
        <s v="50k - 100k"/>
        <s v="No data"/>
      </sharedItems>
    </cacheField>
    <cacheField name="[TUS_refusal_heatmap].[Refusal Category].[Refusal Category]" caption="Refusal Category" numFmtId="0" hierarchy="227" level="1">
      <sharedItems count="6">
        <s v="EIA / AA adequacy"/>
        <s v="Feedstock &amp; nutrient mgmt"/>
        <s v="Odour &amp; air / emissions"/>
        <s v="Policy conflict / CDP"/>
        <s v="Traffic &amp; roads"/>
        <s v="Water / drainage / flood"/>
      </sharedItems>
    </cacheField>
    <cacheField name="[Measures].[Sum of Value]" caption="Sum of Value" numFmtId="0" hierarchy="240" level="32767"/>
    <cacheField name="[TUS_Analysis].[AppealStatus].[AppealStatus]" caption="AppealStatus" numFmtId="0" hierarchy="47" level="1">
      <sharedItems containsSemiMixedTypes="0" containsNonDate="0" containsString="0"/>
    </cacheField>
  </cacheFields>
  <cacheHierarchies count="245">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fieldsUsage count="2">
        <fieldUsage x="-1"/>
        <fieldUsage x="0"/>
      </fieldsUsage>
    </cacheHierarchy>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0" memberValueDatatype="130" unbalanced="0"/>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fieldsUsage count="2">
        <fieldUsage x="-1"/>
        <fieldUsage x="3"/>
      </fieldsUsage>
    </cacheHierarchy>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fieldsUsage count="2">
        <fieldUsage x="-1"/>
        <fieldUsage x="1"/>
      </fieldsUsage>
    </cacheHierarchy>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hidden="1">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hidden="1">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hidden="1">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oneField="1" hidden="1">
      <fieldsUsage count="1">
        <fieldUsage x="2"/>
      </fieldsUsage>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ies>
  <kpis count="0"/>
  <dimensions count="6">
    <dimension measure="1" name="Measures" uniqueName="[Measures]" caption="Measures"/>
    <dimension name="TUS_Analysis" uniqueName="[TUS_Analysis]" caption="TUS_Analysis"/>
    <dimension name="TUS_appeal_detail_heatmap" uniqueName="[TUS_appeal_detail_heatmap]" caption="TUS_appeal_detail_heatmap"/>
    <dimension name="TUS_approval_heatmap" uniqueName="[TUS_approval_heatmap]" caption="TUS_approval_heatmap"/>
    <dimension name="TUS_feedstocks" uniqueName="[TUS_feedstocks]" caption="TUS_feedstocks"/>
    <dimension name="TUS_refusal_heatmap" uniqueName="[TUS_refusal_heatmap]" caption="TUS_refusal_heatmap"/>
  </dimensions>
  <measureGroups count="5">
    <measureGroup name="TUS_Analysis" caption="TUS_Analysis"/>
    <measureGroup name="TUS_appeal_detail_heatmap" caption="TUS_appeal_detail_heatmap"/>
    <measureGroup name="TUS_approval_heatmap" caption="TUS_approval_heatmap"/>
    <measureGroup name="TUS_feedstocks" caption="TUS_feedstocks"/>
    <measureGroup name="TUS_refusal_heatmap" caption="TUS_refusal_heatmap"/>
  </measureGroups>
  <maps count="9">
    <map measureGroup="0" dimension="1"/>
    <map measureGroup="1" dimension="1"/>
    <map measureGroup="1" dimension="2"/>
    <map measureGroup="2" dimension="1"/>
    <map measureGroup="2" dimension="3"/>
    <map measureGroup="3" dimension="1"/>
    <map measureGroup="3" dimension="4"/>
    <map measureGroup="4" dimension="1"/>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Ó Céileachair, Dónal" refreshedDate="46086.462781828704" backgroundQuery="1" createdVersion="8" refreshedVersion="8" minRefreshableVersion="3" recordCount="0" supportSubquery="1" supportAdvancedDrill="1" xr:uid="{7C0A5BEF-8231-4EEB-8B92-72CD0F816218}">
  <cacheSource type="external" connectionId="6"/>
  <cacheFields count="4">
    <cacheField name="[TUS_Analysis].[Scale_Category].[Scale_Category]" caption="Scale_Category" numFmtId="0" hierarchy="4" level="1">
      <sharedItems count="4">
        <s v="0 - 25k"/>
        <s v="100k - 200k"/>
        <s v="25k - 50k"/>
        <s v="50k - 100k"/>
      </sharedItems>
    </cacheField>
    <cacheField name="[TUS_feedstocks].[Feedstocks].[Feedstocks]" caption="Feedstocks" numFmtId="0" hierarchy="189" level="1">
      <sharedItems count="13">
        <s v="Beet (t)"/>
        <s v="Cattle Slurry (t)"/>
        <s v="Dairy sludge (t)"/>
        <s v="Distillers'/Brewers' Spent Grains (t)"/>
        <s v="Food/drinks waste (t)"/>
        <s v="Grass Silage (t)"/>
        <s v="Wholecrop (t)"/>
        <s v="Other (t)"/>
        <s v="Wholecrop Silage (t)2"/>
        <s v="Farmyard manure (t)"/>
        <s v="Pig Slurry (t)"/>
        <s v="Poultry/Chicken manure"/>
        <s v="Bellygrass/meat byproducts (t)"/>
      </sharedItems>
    </cacheField>
    <cacheField name="[Measures].[Sum of Tonnage]" caption="Sum of Tonnage" numFmtId="0" hierarchy="239" level="32767"/>
    <cacheField name="[TUS_Analysis].[AppealStatus].[AppealStatus]" caption="AppealStatus" numFmtId="0" hierarchy="47" level="1">
      <sharedItems containsSemiMixedTypes="0" containsNonDate="0" containsString="0"/>
    </cacheField>
  </cacheFields>
  <cacheHierarchies count="245">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fieldsUsage count="2">
        <fieldUsage x="-1"/>
        <fieldUsage x="0"/>
      </fieldsUsage>
    </cacheHierarchy>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0" memberValueDatatype="130" unbalanced="0"/>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fieldsUsage count="2">
        <fieldUsage x="-1"/>
        <fieldUsage x="3"/>
      </fieldsUsage>
    </cacheHierarchy>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fieldsUsage count="2">
        <fieldUsage x="-1"/>
        <fieldUsage x="1"/>
      </fieldsUsage>
    </cacheHierarchy>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hidden="1">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hidden="1">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oneField="1" hidden="1">
      <fieldsUsage count="1">
        <fieldUsage x="2"/>
      </fieldsUsage>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hidden="1">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ies>
  <kpis count="0"/>
  <dimensions count="6">
    <dimension measure="1" name="Measures" uniqueName="[Measures]" caption="Measures"/>
    <dimension name="TUS_Analysis" uniqueName="[TUS_Analysis]" caption="TUS_Analysis"/>
    <dimension name="TUS_appeal_detail_heatmap" uniqueName="[TUS_appeal_detail_heatmap]" caption="TUS_appeal_detail_heatmap"/>
    <dimension name="TUS_approval_heatmap" uniqueName="[TUS_approval_heatmap]" caption="TUS_approval_heatmap"/>
    <dimension name="TUS_feedstocks" uniqueName="[TUS_feedstocks]" caption="TUS_feedstocks"/>
    <dimension name="TUS_refusal_heatmap" uniqueName="[TUS_refusal_heatmap]" caption="TUS_refusal_heatmap"/>
  </dimensions>
  <measureGroups count="5">
    <measureGroup name="TUS_Analysis" caption="TUS_Analysis"/>
    <measureGroup name="TUS_appeal_detail_heatmap" caption="TUS_appeal_detail_heatmap"/>
    <measureGroup name="TUS_approval_heatmap" caption="TUS_approval_heatmap"/>
    <measureGroup name="TUS_feedstocks" caption="TUS_feedstocks"/>
    <measureGroup name="TUS_refusal_heatmap" caption="TUS_refusal_heatmap"/>
  </measureGroups>
  <maps count="9">
    <map measureGroup="0" dimension="1"/>
    <map measureGroup="1" dimension="1"/>
    <map measureGroup="1" dimension="2"/>
    <map measureGroup="2" dimension="1"/>
    <map measureGroup="2" dimension="3"/>
    <map measureGroup="3" dimension="1"/>
    <map measureGroup="3" dimension="4"/>
    <map measureGroup="4" dimension="1"/>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Ó Céileachair, Dónal" refreshedDate="46086.462782523151" backgroundQuery="1" createdVersion="8" refreshedVersion="8" minRefreshableVersion="3" recordCount="0" supportSubquery="1" supportAdvancedDrill="1" xr:uid="{02C26ED3-7469-41FD-B065-0DB6883EFA73}">
  <cacheSource type="external" connectionId="6"/>
  <cacheFields count="5">
    <cacheField name="[TUS_Analysis].[Scale_Category].[Scale_Category]" caption="Scale_Category" numFmtId="0" hierarchy="4" level="1">
      <sharedItems count="6">
        <s v="&gt; 200k"/>
        <s v="0 - 25k"/>
        <s v="100k - 200k"/>
        <s v="25k - 50k"/>
        <s v="50k - 100k"/>
        <s v="No data"/>
      </sharedItems>
    </cacheField>
    <cacheField name="[TUS_refusal_heatmap].[Refusal Category].[Refusal Category]" caption="Refusal Category" numFmtId="0" hierarchy="227" level="1">
      <sharedItems count="6">
        <s v="EIA / AA adequacy"/>
        <s v="Feedstock &amp; nutrient mgmt"/>
        <s v="Odour &amp; air / emissions"/>
        <s v="Policy conflict / CDP"/>
        <s v="Traffic &amp; roads"/>
        <s v="Water / drainage / flood"/>
      </sharedItems>
    </cacheField>
    <cacheField name="[TUS_approval_heatmap].[Approval Condition].[Approval Condition]" caption="Approval Condition" numFmtId="0" hierarchy="151" level="1">
      <sharedItems count="10">
        <s v="Archaeology"/>
        <s v="Compliance"/>
        <s v="Construction Management"/>
        <s v="Design &amp; Appearance"/>
        <s v="Environmental"/>
        <s v="Financial"/>
        <s v="Landscaping"/>
        <s v="Safety &amp; Protection"/>
        <s v="Traffic &amp; Access"/>
        <s v="Water &amp; Drainage"/>
      </sharedItems>
    </cacheField>
    <cacheField name="[Measures].[Sum of Value 2]" caption="Sum of Value 2" numFmtId="0" hierarchy="241" level="32767"/>
    <cacheField name="[TUS_Analysis].[AppealStatus].[AppealStatus]" caption="AppealStatus" numFmtId="0" hierarchy="47" level="1">
      <sharedItems containsSemiMixedTypes="0" containsNonDate="0" containsString="0"/>
    </cacheField>
  </cacheFields>
  <cacheHierarchies count="245">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fieldsUsage count="2">
        <fieldUsage x="-1"/>
        <fieldUsage x="0"/>
      </fieldsUsage>
    </cacheHierarchy>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0" memberValueDatatype="130" unbalanced="0"/>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fieldsUsage count="2">
        <fieldUsage x="-1"/>
        <fieldUsage x="4"/>
      </fieldsUsage>
    </cacheHierarchy>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fieldsUsage count="2">
        <fieldUsage x="-1"/>
        <fieldUsage x="2"/>
      </fieldsUsage>
    </cacheHierarchy>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fieldsUsage count="2">
        <fieldUsage x="-1"/>
        <fieldUsage x="1"/>
      </fieldsUsage>
    </cacheHierarchy>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hidden="1">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hidden="1">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hidden="1">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hidden="1">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oneField="1" hidden="1">
      <fieldsUsage count="1">
        <fieldUsage x="3"/>
      </fieldsUsage>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ies>
  <kpis count="0"/>
  <dimensions count="6">
    <dimension measure="1" name="Measures" uniqueName="[Measures]" caption="Measures"/>
    <dimension name="TUS_Analysis" uniqueName="[TUS_Analysis]" caption="TUS_Analysis"/>
    <dimension name="TUS_appeal_detail_heatmap" uniqueName="[TUS_appeal_detail_heatmap]" caption="TUS_appeal_detail_heatmap"/>
    <dimension name="TUS_approval_heatmap" uniqueName="[TUS_approval_heatmap]" caption="TUS_approval_heatmap"/>
    <dimension name="TUS_feedstocks" uniqueName="[TUS_feedstocks]" caption="TUS_feedstocks"/>
    <dimension name="TUS_refusal_heatmap" uniqueName="[TUS_refusal_heatmap]" caption="TUS_refusal_heatmap"/>
  </dimensions>
  <measureGroups count="5">
    <measureGroup name="TUS_Analysis" caption="TUS_Analysis"/>
    <measureGroup name="TUS_appeal_detail_heatmap" caption="TUS_appeal_detail_heatmap"/>
    <measureGroup name="TUS_approval_heatmap" caption="TUS_approval_heatmap"/>
    <measureGroup name="TUS_feedstocks" caption="TUS_feedstocks"/>
    <measureGroup name="TUS_refusal_heatmap" caption="TUS_refusal_heatmap"/>
  </measureGroups>
  <maps count="9">
    <map measureGroup="0" dimension="1"/>
    <map measureGroup="1" dimension="1"/>
    <map measureGroup="1" dimension="2"/>
    <map measureGroup="2" dimension="1"/>
    <map measureGroup="2" dimension="3"/>
    <map measureGroup="3" dimension="1"/>
    <map measureGroup="3" dimension="4"/>
    <map measureGroup="4" dimension="1"/>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Ó Céileachair, Dónal" refreshedDate="46086.462783333336" backgroundQuery="1" createdVersion="8" refreshedVersion="8" minRefreshableVersion="3" recordCount="0" supportSubquery="1" supportAdvancedDrill="1" xr:uid="{E4975B96-D261-4DEF-9994-FDDC2BD189DD}">
  <cacheSource type="external" connectionId="6"/>
  <cacheFields count="5">
    <cacheField name="[TUS_Analysis].[Scale_Category].[Scale_Category]" caption="Scale_Category" numFmtId="0" hierarchy="4" level="1">
      <sharedItems count="6">
        <s v="&gt; 200k"/>
        <s v="0 - 25k"/>
        <s v="100k - 200k"/>
        <s v="25k - 50k"/>
        <s v="50k - 100k"/>
        <s v="No data"/>
      </sharedItems>
    </cacheField>
    <cacheField name="[TUS_refusal_heatmap].[Refusal Category].[Refusal Category]" caption="Refusal Category" numFmtId="0" hierarchy="227" level="1">
      <sharedItems count="6">
        <s v="EIA / AA adequacy"/>
        <s v="Feedstock &amp; nutrient mgmt"/>
        <s v="Odour &amp; air / emissions"/>
        <s v="Policy conflict / CDP"/>
        <s v="Traffic &amp; roads"/>
        <s v="Water / drainage / flood"/>
      </sharedItems>
    </cacheField>
    <cacheField name="[TUS_appeal_detail_heatmap].[Appeal Category].[Appeal Category]" caption="Appeal Category" numFmtId="0" hierarchy="113" level="1">
      <sharedItems count="8">
        <s v="Amenity &amp; health"/>
        <s v="EIA / AA"/>
        <s v="Feedstock &amp; nutrient mgmt"/>
        <s v="Odour &amp; air / emissions"/>
        <s v="Policy conflict / CDP"/>
        <s v="Water / hydrology"/>
        <s v="Traffic &amp; roads"/>
        <s v="Licensing (EPA/Waste/IE)"/>
      </sharedItems>
    </cacheField>
    <cacheField name="[Measures].[Sum of Value 3]" caption="Sum of Value 3" numFmtId="0" hierarchy="242" level="32767"/>
    <cacheField name="[TUS_Analysis].[AppealStatus].[AppealStatus]" caption="AppealStatus" numFmtId="0" hierarchy="47" level="1">
      <sharedItems containsSemiMixedTypes="0" containsNonDate="0" containsString="0"/>
    </cacheField>
  </cacheFields>
  <cacheHierarchies count="245">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fieldsUsage count="2">
        <fieldUsage x="-1"/>
        <fieldUsage x="0"/>
      </fieldsUsage>
    </cacheHierarchy>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0" memberValueDatatype="130" unbalanced="0"/>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fieldsUsage count="2">
        <fieldUsage x="-1"/>
        <fieldUsage x="4"/>
      </fieldsUsage>
    </cacheHierarchy>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fieldsUsage count="2">
        <fieldUsage x="-1"/>
        <fieldUsage x="2"/>
      </fieldsUsage>
    </cacheHierarchy>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fieldsUsage count="2">
        <fieldUsage x="-1"/>
        <fieldUsage x="1"/>
      </fieldsUsage>
    </cacheHierarchy>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hidden="1">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hidden="1">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hidden="1">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hidden="1">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oneField="1" hidden="1">
      <fieldsUsage count="1">
        <fieldUsage x="3"/>
      </fieldsUsage>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ies>
  <kpis count="0"/>
  <dimensions count="6">
    <dimension measure="1" name="Measures" uniqueName="[Measures]" caption="Measures"/>
    <dimension name="TUS_Analysis" uniqueName="[TUS_Analysis]" caption="TUS_Analysis"/>
    <dimension name="TUS_appeal_detail_heatmap" uniqueName="[TUS_appeal_detail_heatmap]" caption="TUS_appeal_detail_heatmap"/>
    <dimension name="TUS_approval_heatmap" uniqueName="[TUS_approval_heatmap]" caption="TUS_approval_heatmap"/>
    <dimension name="TUS_feedstocks" uniqueName="[TUS_feedstocks]" caption="TUS_feedstocks"/>
    <dimension name="TUS_refusal_heatmap" uniqueName="[TUS_refusal_heatmap]" caption="TUS_refusal_heatmap"/>
  </dimensions>
  <measureGroups count="5">
    <measureGroup name="TUS_Analysis" caption="TUS_Analysis"/>
    <measureGroup name="TUS_appeal_detail_heatmap" caption="TUS_appeal_detail_heatmap"/>
    <measureGroup name="TUS_approval_heatmap" caption="TUS_approval_heatmap"/>
    <measureGroup name="TUS_feedstocks" caption="TUS_feedstocks"/>
    <measureGroup name="TUS_refusal_heatmap" caption="TUS_refusal_heatmap"/>
  </measureGroups>
  <maps count="9">
    <map measureGroup="0" dimension="1"/>
    <map measureGroup="1" dimension="1"/>
    <map measureGroup="1" dimension="2"/>
    <map measureGroup="2" dimension="1"/>
    <map measureGroup="2" dimension="3"/>
    <map measureGroup="3" dimension="1"/>
    <map measureGroup="3" dimension="4"/>
    <map measureGroup="4" dimension="1"/>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Ó Céileachair, Dónal" refreshedDate="46086.462783796298" backgroundQuery="1" createdVersion="8" refreshedVersion="8" minRefreshableVersion="3" recordCount="0" supportSubquery="1" supportAdvancedDrill="1" xr:uid="{26F59679-8227-4A79-A136-8D5A6488C7F7}">
  <cacheSource type="external" connectionId="6"/>
  <cacheFields count="4">
    <cacheField name="[TUS_Analysis].[LA Decision].[LA Decision]" caption="LA Decision" numFmtId="0" hierarchy="28" level="1">
      <sharedItems count="5">
        <s v="Conditional"/>
        <s v="Granted"/>
        <s v="Granted extension"/>
        <s v="Refused"/>
        <s v="Refused extension"/>
      </sharedItems>
    </cacheField>
    <cacheField name="[Measures].[Count of Reference]" caption="Count of Reference" numFmtId="0" hierarchy="235" level="32767"/>
    <cacheField name="[TUS_Analysis].[Scale_Category].[Scale_Category]" caption="Scale_Category" numFmtId="0" hierarchy="4" level="1">
      <sharedItems count="6">
        <s v="&gt; 200k"/>
        <s v="0 - 25k"/>
        <s v="100k - 200k"/>
        <s v="25k - 50k"/>
        <s v="50k - 100k"/>
        <s v="No data"/>
      </sharedItems>
    </cacheField>
    <cacheField name="[TUS_Analysis].[AppealStatus].[AppealStatus]" caption="AppealStatus" numFmtId="0" hierarchy="47" level="1">
      <sharedItems containsSemiMixedTypes="0" containsNonDate="0" containsString="0"/>
    </cacheField>
  </cacheFields>
  <cacheHierarchies count="245">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fieldsUsage count="2">
        <fieldUsage x="-1"/>
        <fieldUsage x="2"/>
      </fieldsUsage>
    </cacheHierarchy>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2" memberValueDatatype="130" unbalanced="0">
      <fieldsUsage count="2">
        <fieldUsage x="-1"/>
        <fieldUsage x="0"/>
      </fieldsUsage>
    </cacheHierarchy>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fieldsUsage count="2">
        <fieldUsage x="-1"/>
        <fieldUsage x="3"/>
      </fieldsUsage>
    </cacheHierarchy>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oneField="1" hidden="1">
      <fieldsUsage count="1">
        <fieldUsage x="1"/>
      </fieldsUsage>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hidden="1">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hidden="1">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hidden="1">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ies>
  <kpis count="0"/>
  <dimensions count="6">
    <dimension measure="1" name="Measures" uniqueName="[Measures]" caption="Measures"/>
    <dimension name="TUS_Analysis" uniqueName="[TUS_Analysis]" caption="TUS_Analysis"/>
    <dimension name="TUS_appeal_detail_heatmap" uniqueName="[TUS_appeal_detail_heatmap]" caption="TUS_appeal_detail_heatmap"/>
    <dimension name="TUS_approval_heatmap" uniqueName="[TUS_approval_heatmap]" caption="TUS_approval_heatmap"/>
    <dimension name="TUS_feedstocks" uniqueName="[TUS_feedstocks]" caption="TUS_feedstocks"/>
    <dimension name="TUS_refusal_heatmap" uniqueName="[TUS_refusal_heatmap]" caption="TUS_refusal_heatmap"/>
  </dimensions>
  <measureGroups count="5">
    <measureGroup name="TUS_Analysis" caption="TUS_Analysis"/>
    <measureGroup name="TUS_appeal_detail_heatmap" caption="TUS_appeal_detail_heatmap"/>
    <measureGroup name="TUS_approval_heatmap" caption="TUS_approval_heatmap"/>
    <measureGroup name="TUS_feedstocks" caption="TUS_feedstocks"/>
    <measureGroup name="TUS_refusal_heatmap" caption="TUS_refusal_heatmap"/>
  </measureGroups>
  <maps count="9">
    <map measureGroup="0" dimension="1"/>
    <map measureGroup="1" dimension="1"/>
    <map measureGroup="1" dimension="2"/>
    <map measureGroup="2" dimension="1"/>
    <map measureGroup="2" dimension="3"/>
    <map measureGroup="3" dimension="1"/>
    <map measureGroup="3" dimension="4"/>
    <map measureGroup="4" dimension="1"/>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Ó Céileachair, Dónal" refreshedDate="46086.462784374999" backgroundQuery="1" createdVersion="8" refreshedVersion="8" minRefreshableVersion="3" recordCount="0" supportSubquery="1" supportAdvancedDrill="1" xr:uid="{ED1631F0-59D8-4267-8206-0073A41D5109}">
  <cacheSource type="external" connectionId="6"/>
  <cacheFields count="3">
    <cacheField name="[TUS_refusal_heatmap].[Refusal Category].[Refusal Category]" caption="Refusal Category" numFmtId="0" hierarchy="227" level="1">
      <sharedItems count="6">
        <s v="EIA / AA adequacy"/>
        <s v="Feedstock &amp; nutrient mgmt"/>
        <s v="Odour &amp; air / emissions"/>
        <s v="Policy conflict / CDP"/>
        <s v="Traffic &amp; roads"/>
        <s v="Water / drainage / flood"/>
      </sharedItems>
    </cacheField>
    <cacheField name="[Measures].[Sum of Value]" caption="Sum of Value" numFmtId="0" hierarchy="240" level="32767"/>
    <cacheField name="[TUS_Analysis].[AppealStatus].[AppealStatus]" caption="AppealStatus" numFmtId="0" hierarchy="47" level="1">
      <sharedItems containsSemiMixedTypes="0" containsNonDate="0" containsString="0"/>
    </cacheField>
  </cacheFields>
  <cacheHierarchies count="245">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0" memberValueDatatype="130" unbalanced="0"/>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fieldsUsage count="2">
        <fieldUsage x="-1"/>
        <fieldUsage x="2"/>
      </fieldsUsage>
    </cacheHierarchy>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fieldsUsage count="2">
        <fieldUsage x="-1"/>
        <fieldUsage x="0"/>
      </fieldsUsage>
    </cacheHierarchy>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hidden="1">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hidden="1">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hidden="1">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oneField="1" hidden="1">
      <fieldsUsage count="1">
        <fieldUsage x="1"/>
      </fieldsUsage>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ies>
  <kpis count="0"/>
  <dimensions count="6">
    <dimension measure="1" name="Measures" uniqueName="[Measures]" caption="Measures"/>
    <dimension name="TUS_Analysis" uniqueName="[TUS_Analysis]" caption="TUS_Analysis"/>
    <dimension name="TUS_appeal_detail_heatmap" uniqueName="[TUS_appeal_detail_heatmap]" caption="TUS_appeal_detail_heatmap"/>
    <dimension name="TUS_approval_heatmap" uniqueName="[TUS_approval_heatmap]" caption="TUS_approval_heatmap"/>
    <dimension name="TUS_feedstocks" uniqueName="[TUS_feedstocks]" caption="TUS_feedstocks"/>
    <dimension name="TUS_refusal_heatmap" uniqueName="[TUS_refusal_heatmap]" caption="TUS_refusal_heatmap"/>
  </dimensions>
  <measureGroups count="5">
    <measureGroup name="TUS_Analysis" caption="TUS_Analysis"/>
    <measureGroup name="TUS_appeal_detail_heatmap" caption="TUS_appeal_detail_heatmap"/>
    <measureGroup name="TUS_approval_heatmap" caption="TUS_approval_heatmap"/>
    <measureGroup name="TUS_feedstocks" caption="TUS_feedstocks"/>
    <measureGroup name="TUS_refusal_heatmap" caption="TUS_refusal_heatmap"/>
  </measureGroups>
  <maps count="9">
    <map measureGroup="0" dimension="1"/>
    <map measureGroup="1" dimension="1"/>
    <map measureGroup="1" dimension="2"/>
    <map measureGroup="2" dimension="1"/>
    <map measureGroup="2" dimension="3"/>
    <map measureGroup="3" dimension="1"/>
    <map measureGroup="3" dimension="4"/>
    <map measureGroup="4" dimension="1"/>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Ó Céileachair, Dónal" refreshedDate="46086.462784953706" backgroundQuery="1" createdVersion="8" refreshedVersion="8" minRefreshableVersion="3" recordCount="0" supportSubquery="1" supportAdvancedDrill="1" xr:uid="{0090ABE8-BC08-40B3-A966-F380E74D48BF}">
  <cacheSource type="external" connectionId="6"/>
  <cacheFields count="4">
    <cacheField name="[TUS_refusal_heatmap].[Refusal Category].[Refusal Category]" caption="Refusal Category" numFmtId="0" hierarchy="227" level="1">
      <sharedItems count="6">
        <s v="EIA / AA adequacy"/>
        <s v="Feedstock &amp; nutrient mgmt"/>
        <s v="Odour &amp; air / emissions"/>
        <s v="Policy conflict / CDP"/>
        <s v="Traffic &amp; roads"/>
        <s v="Water / drainage / flood"/>
      </sharedItems>
    </cacheField>
    <cacheField name="[TUS_feedstocks].[Feedstocks].[Feedstocks]" caption="Feedstocks" numFmtId="0" hierarchy="189" level="1">
      <sharedItems count="13">
        <s v="Beet (t)"/>
        <s v="Bellygrass/meat byproducts (t)"/>
        <s v="Cattle Slurry (t)"/>
        <s v="Dairy sludge (t)"/>
        <s v="Distillers'/Brewers' Spent Grains (t)"/>
        <s v="Farmyard manure (t)"/>
        <s v="Food/drinks waste (t)"/>
        <s v="Grass Silage (t)"/>
        <s v="Other (t)"/>
        <s v="Pig Slurry (t)"/>
        <s v="Poultry/Chicken manure"/>
        <s v="Wholecrop (t)"/>
        <s v="Wholecrop Silage (t)2"/>
      </sharedItems>
    </cacheField>
    <cacheField name="[Measures].[Sum of Tonnage]" caption="Sum of Tonnage" numFmtId="0" hierarchy="239" level="32767"/>
    <cacheField name="[TUS_Analysis].[AppealStatus].[AppealStatus]" caption="AppealStatus" numFmtId="0" hierarchy="47" level="1">
      <sharedItems containsSemiMixedTypes="0" containsNonDate="0" containsString="0"/>
    </cacheField>
  </cacheFields>
  <cacheHierarchies count="245">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0" memberValueDatatype="130" unbalanced="0"/>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fieldsUsage count="2">
        <fieldUsage x="-1"/>
        <fieldUsage x="3"/>
      </fieldsUsage>
    </cacheHierarchy>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fieldsUsage count="2">
        <fieldUsage x="-1"/>
        <fieldUsage x="1"/>
      </fieldsUsage>
    </cacheHierarchy>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fieldsUsage count="2">
        <fieldUsage x="-1"/>
        <fieldUsage x="0"/>
      </fieldsUsage>
    </cacheHierarchy>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hidden="1">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hidden="1">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oneField="1" hidden="1">
      <fieldsUsage count="1">
        <fieldUsage x="2"/>
      </fieldsUsage>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hidden="1">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ies>
  <kpis count="0"/>
  <dimensions count="6">
    <dimension measure="1" name="Measures" uniqueName="[Measures]" caption="Measures"/>
    <dimension name="TUS_Analysis" uniqueName="[TUS_Analysis]" caption="TUS_Analysis"/>
    <dimension name="TUS_appeal_detail_heatmap" uniqueName="[TUS_appeal_detail_heatmap]" caption="TUS_appeal_detail_heatmap"/>
    <dimension name="TUS_approval_heatmap" uniqueName="[TUS_approval_heatmap]" caption="TUS_approval_heatmap"/>
    <dimension name="TUS_feedstocks" uniqueName="[TUS_feedstocks]" caption="TUS_feedstocks"/>
    <dimension name="TUS_refusal_heatmap" uniqueName="[TUS_refusal_heatmap]" caption="TUS_refusal_heatmap"/>
  </dimensions>
  <measureGroups count="5">
    <measureGroup name="TUS_Analysis" caption="TUS_Analysis"/>
    <measureGroup name="TUS_appeal_detail_heatmap" caption="TUS_appeal_detail_heatmap"/>
    <measureGroup name="TUS_approval_heatmap" caption="TUS_approval_heatmap"/>
    <measureGroup name="TUS_feedstocks" caption="TUS_feedstocks"/>
    <measureGroup name="TUS_refusal_heatmap" caption="TUS_refusal_heatmap"/>
  </measureGroups>
  <maps count="9">
    <map measureGroup="0" dimension="1"/>
    <map measureGroup="1" dimension="1"/>
    <map measureGroup="1" dimension="2"/>
    <map measureGroup="2" dimension="1"/>
    <map measureGroup="2" dimension="3"/>
    <map measureGroup="3" dimension="1"/>
    <map measureGroup="3" dimension="4"/>
    <map measureGroup="4" dimension="1"/>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Ó Céileachair, Dónal" refreshedDate="46086.462785648146" backgroundQuery="1" createdVersion="8" refreshedVersion="8" minRefreshableVersion="3" recordCount="0" supportSubquery="1" supportAdvancedDrill="1" xr:uid="{B5D49A9F-8A7E-48DB-BCBA-097D82D172E3}">
  <cacheSource type="external" connectionId="6"/>
  <cacheFields count="4">
    <cacheField name="[Measures].[Count of Reference]" caption="Count of Reference" numFmtId="0" hierarchy="235" level="32767"/>
    <cacheField name="[TUS_Analysis].[App_Status].[App_Status]" caption="App_Status" numFmtId="0" hierarchy="30" level="1">
      <sharedItems count="4">
        <s v="Commenced"/>
        <s v="Completed"/>
        <s v="Plans Granted"/>
        <s v="Plans Refused"/>
      </sharedItems>
    </cacheField>
    <cacheField name="[TUS_Analysis].[AppealStatus].[AppealStatus]" caption="AppealStatus" numFmtId="0" hierarchy="47" level="1">
      <sharedItems containsSemiMixedTypes="0" containsNonDate="0" containsString="0"/>
    </cacheField>
    <cacheField name="Unsupported0" numFmtId="0" hierarchy="245" level="32767">
      <extLst>
        <ext xmlns:x14="http://schemas.microsoft.com/office/spreadsheetml/2009/9/main" uri="{63CAB8AC-B538-458d-9737-405883B0398D}">
          <x14:cacheField ignore="1"/>
        </ext>
      </extLst>
    </cacheField>
  </cacheFields>
  <cacheHierarchies count="246">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0" memberValueDatatype="130" unbalanced="0"/>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2" memberValueDatatype="130" unbalanced="0">
      <fieldsUsage count="2">
        <fieldUsage x="-1"/>
        <fieldUsage x="1"/>
      </fieldsUsage>
    </cacheHierarchy>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fieldsUsage count="2">
        <fieldUsage x="-1"/>
        <fieldUsage x="2"/>
      </fieldsUsage>
    </cacheHierarchy>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oneField="1" hidden="1">
      <fieldsUsage count="1">
        <fieldUsage x="0"/>
      </fieldsUsage>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hidden="1">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hidden="1">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hidden="1">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y uniqueName="Unsupported0" caption="Index" measure="1" count="0">
      <extLst>
        <ext xmlns:x14="http://schemas.microsoft.com/office/spreadsheetml/2009/9/main" uri="{8CF416AD-EC4C-4aba-99F5-12A058AE0983}">
          <x14:cacheHierarchy ignore="1"/>
        </ext>
      </extLst>
    </cacheHierarchy>
  </cacheHierarchies>
  <kpis count="0"/>
  <dimensions count="6">
    <dimension measure="1" name="Measures" uniqueName="[Measures]" caption="Measures"/>
    <dimension name="TUS_Analysis" uniqueName="[TUS_Analysis]" caption="TUS_Analysis"/>
    <dimension name="TUS_appeal_detail_heatmap" uniqueName="[TUS_appeal_detail_heatmap]" caption="TUS_appeal_detail_heatmap"/>
    <dimension name="TUS_approval_heatmap" uniqueName="[TUS_approval_heatmap]" caption="TUS_approval_heatmap"/>
    <dimension name="TUS_feedstocks" uniqueName="[TUS_feedstocks]" caption="TUS_feedstocks"/>
    <dimension name="TUS_refusal_heatmap" uniqueName="[TUS_refusal_heatmap]" caption="TUS_refusal_heatmap"/>
  </dimensions>
  <measureGroups count="5">
    <measureGroup name="TUS_Analysis" caption="TUS_Analysis"/>
    <measureGroup name="TUS_appeal_detail_heatmap" caption="TUS_appeal_detail_heatmap"/>
    <measureGroup name="TUS_approval_heatmap" caption="TUS_approval_heatmap"/>
    <measureGroup name="TUS_feedstocks" caption="TUS_feedstocks"/>
    <measureGroup name="TUS_refusal_heatmap" caption="TUS_refusal_heatmap"/>
  </measureGroups>
  <maps count="9">
    <map measureGroup="0" dimension="1"/>
    <map measureGroup="1" dimension="1"/>
    <map measureGroup="1" dimension="2"/>
    <map measureGroup="2" dimension="1"/>
    <map measureGroup="2" dimension="3"/>
    <map measureGroup="3" dimension="1"/>
    <map measureGroup="3" dimension="4"/>
    <map measureGroup="4" dimension="1"/>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Ó Céileachair, Dónal" refreshedDate="46086.462786111108" backgroundQuery="1" createdVersion="8" refreshedVersion="8" minRefreshableVersion="3" recordCount="0" supportSubquery="1" supportAdvancedDrill="1" xr:uid="{C7E7B35F-0453-49CF-8B70-60D66FC9EDBD}">
  <cacheSource type="external" connectionId="6"/>
  <cacheFields count="3">
    <cacheField name="[Measures].[Count of Reference]" caption="Count of Reference" numFmtId="0" hierarchy="235" level="32767"/>
    <cacheField name="[TUS_Analysis].[AppealStatus].[AppealStatus]" caption="AppealStatus" numFmtId="0" hierarchy="47" level="1">
      <sharedItems count="3">
        <s v="Applicant Appeal"/>
        <s v="No Appeal"/>
        <s v="Third Party Appeal"/>
      </sharedItems>
    </cacheField>
    <cacheField name="Unsupported0" numFmtId="0" hierarchy="245" level="32767">
      <extLst>
        <ext xmlns:x14="http://schemas.microsoft.com/office/spreadsheetml/2009/9/main" uri="{63CAB8AC-B538-458d-9737-405883B0398D}">
          <x14:cacheField ignore="1"/>
        </ext>
      </extLst>
    </cacheField>
  </cacheFields>
  <cacheHierarchies count="246">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0" memberValueDatatype="130" unbalanced="0"/>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fieldsUsage count="2">
        <fieldUsage x="-1"/>
        <fieldUsage x="1"/>
      </fieldsUsage>
    </cacheHierarchy>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oneField="1" hidden="1">
      <fieldsUsage count="1">
        <fieldUsage x="0"/>
      </fieldsUsage>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hidden="1">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hidden="1">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hidden="1">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y uniqueName="Unsupported0" caption="Index" measure="1" count="0">
      <extLst>
        <ext xmlns:x14="http://schemas.microsoft.com/office/spreadsheetml/2009/9/main" uri="{8CF416AD-EC4C-4aba-99F5-12A058AE0983}">
          <x14:cacheHierarchy ignore="1"/>
        </ext>
      </extLst>
    </cacheHierarchy>
  </cacheHierarchies>
  <kpis count="0"/>
  <dimensions count="6">
    <dimension measure="1" name="Measures" uniqueName="[Measures]" caption="Measures"/>
    <dimension name="TUS_Analysis" uniqueName="[TUS_Analysis]" caption="TUS_Analysis"/>
    <dimension name="TUS_appeal_detail_heatmap" uniqueName="[TUS_appeal_detail_heatmap]" caption="TUS_appeal_detail_heatmap"/>
    <dimension name="TUS_approval_heatmap" uniqueName="[TUS_approval_heatmap]" caption="TUS_approval_heatmap"/>
    <dimension name="TUS_feedstocks" uniqueName="[TUS_feedstocks]" caption="TUS_feedstocks"/>
    <dimension name="TUS_refusal_heatmap" uniqueName="[TUS_refusal_heatmap]" caption="TUS_refusal_heatmap"/>
  </dimensions>
  <measureGroups count="5">
    <measureGroup name="TUS_Analysis" caption="TUS_Analysis"/>
    <measureGroup name="TUS_appeal_detail_heatmap" caption="TUS_appeal_detail_heatmap"/>
    <measureGroup name="TUS_approval_heatmap" caption="TUS_approval_heatmap"/>
    <measureGroup name="TUS_feedstocks" caption="TUS_feedstocks"/>
    <measureGroup name="TUS_refusal_heatmap" caption="TUS_refusal_heatmap"/>
  </measureGroups>
  <maps count="9">
    <map measureGroup="0" dimension="1"/>
    <map measureGroup="1" dimension="1"/>
    <map measureGroup="1" dimension="2"/>
    <map measureGroup="2" dimension="1"/>
    <map measureGroup="2" dimension="3"/>
    <map measureGroup="3" dimension="1"/>
    <map measureGroup="3" dimension="4"/>
    <map measureGroup="4" dimension="1"/>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Ó Céileachair, Dónal" refreshedDate="46086.462786458331" backgroundQuery="1" createdVersion="8" refreshedVersion="8" minRefreshableVersion="3" recordCount="0" supportSubquery="1" supportAdvancedDrill="1" xr:uid="{48309A51-53B6-4CAA-9AC5-A7404B58C072}">
  <cacheSource type="external" connectionId="6"/>
  <cacheFields count="2">
    <cacheField name="[Measures].[Sum of Plant scale (tpa)]" caption="Sum of Plant scale (tpa)" numFmtId="0" hierarchy="243" level="32767"/>
    <cacheField name="[TUS_Analysis].[AppealStatus].[AppealStatus]" caption="AppealStatus" numFmtId="0" hierarchy="47" level="1">
      <sharedItems containsSemiMixedTypes="0" containsNonDate="0" containsString="0"/>
    </cacheField>
  </cacheFields>
  <cacheHierarchies count="245">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0" memberValueDatatype="130" unbalanced="0"/>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fieldsUsage count="2">
        <fieldUsage x="-1"/>
        <fieldUsage x="1"/>
      </fieldsUsage>
    </cacheHierarchy>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hidden="1">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hidden="1">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hidden="1">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hidden="1">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oneField="1" hidden="1">
      <fieldsUsage count="1">
        <fieldUsage x="0"/>
      </fieldsUsage>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ies>
  <kpis count="0"/>
  <dimensions count="6">
    <dimension measure="1" name="Measures" uniqueName="[Measures]" caption="Measures"/>
    <dimension name="TUS_Analysis" uniqueName="[TUS_Analysis]" caption="TUS_Analysis"/>
    <dimension name="TUS_appeal_detail_heatmap" uniqueName="[TUS_appeal_detail_heatmap]" caption="TUS_appeal_detail_heatmap"/>
    <dimension name="TUS_approval_heatmap" uniqueName="[TUS_approval_heatmap]" caption="TUS_approval_heatmap"/>
    <dimension name="TUS_feedstocks" uniqueName="[TUS_feedstocks]" caption="TUS_feedstocks"/>
    <dimension name="TUS_refusal_heatmap" uniqueName="[TUS_refusal_heatmap]" caption="TUS_refusal_heatmap"/>
  </dimensions>
  <measureGroups count="5">
    <measureGroup name="TUS_Analysis" caption="TUS_Analysis"/>
    <measureGroup name="TUS_appeal_detail_heatmap" caption="TUS_appeal_detail_heatmap"/>
    <measureGroup name="TUS_approval_heatmap" caption="TUS_approval_heatmap"/>
    <measureGroup name="TUS_feedstocks" caption="TUS_feedstocks"/>
    <measureGroup name="TUS_refusal_heatmap" caption="TUS_refusal_heatmap"/>
  </measureGroups>
  <maps count="9">
    <map measureGroup="0" dimension="1"/>
    <map measureGroup="1" dimension="1"/>
    <map measureGroup="1" dimension="2"/>
    <map measureGroup="2" dimension="1"/>
    <map measureGroup="2" dimension="3"/>
    <map measureGroup="3" dimension="1"/>
    <map measureGroup="3" dimension="4"/>
    <map measureGroup="4" dimension="1"/>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Ó Céileachair, Dónal" refreshedDate="46086.462786805554" backgroundQuery="1" createdVersion="8" refreshedVersion="8" minRefreshableVersion="3" recordCount="0" supportSubquery="1" supportAdvancedDrill="1" xr:uid="{2989AD54-8D6C-4CD0-BDAD-8BCA55FFD08A}">
  <cacheSource type="external" connectionId="6"/>
  <cacheFields count="2">
    <cacheField name="[Measures].[Sum of Energy equivalent (GWh/year)]" caption="Sum of Energy equivalent (GWh/year)" numFmtId="0" hierarchy="236" level="32767"/>
    <cacheField name="[TUS_Analysis].[AppealStatus].[AppealStatus]" caption="AppealStatus" numFmtId="0" hierarchy="47" level="1">
      <sharedItems containsSemiMixedTypes="0" containsNonDate="0" containsString="0"/>
    </cacheField>
  </cacheFields>
  <cacheHierarchies count="245">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0" memberValueDatatype="130" unbalanced="0"/>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fieldsUsage count="2">
        <fieldUsage x="-1"/>
        <fieldUsage x="1"/>
      </fieldsUsage>
    </cacheHierarchy>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hidden="1">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oneField="1" hidden="1">
      <fieldsUsage count="1">
        <fieldUsage x="0"/>
      </fieldsUsage>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hidden="1">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hidden="1">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ies>
  <kpis count="0"/>
  <dimensions count="6">
    <dimension measure="1" name="Measures" uniqueName="[Measures]" caption="Measures"/>
    <dimension name="TUS_Analysis" uniqueName="[TUS_Analysis]" caption="TUS_Analysis"/>
    <dimension name="TUS_appeal_detail_heatmap" uniqueName="[TUS_appeal_detail_heatmap]" caption="TUS_appeal_detail_heatmap"/>
    <dimension name="TUS_approval_heatmap" uniqueName="[TUS_approval_heatmap]" caption="TUS_approval_heatmap"/>
    <dimension name="TUS_feedstocks" uniqueName="[TUS_feedstocks]" caption="TUS_feedstocks"/>
    <dimension name="TUS_refusal_heatmap" uniqueName="[TUS_refusal_heatmap]" caption="TUS_refusal_heatmap"/>
  </dimensions>
  <measureGroups count="5">
    <measureGroup name="TUS_Analysis" caption="TUS_Analysis"/>
    <measureGroup name="TUS_appeal_detail_heatmap" caption="TUS_appeal_detail_heatmap"/>
    <measureGroup name="TUS_approval_heatmap" caption="TUS_approval_heatmap"/>
    <measureGroup name="TUS_feedstocks" caption="TUS_feedstocks"/>
    <measureGroup name="TUS_refusal_heatmap" caption="TUS_refusal_heatmap"/>
  </measureGroups>
  <maps count="9">
    <map measureGroup="0" dimension="1"/>
    <map measureGroup="1" dimension="1"/>
    <map measureGroup="1" dimension="2"/>
    <map measureGroup="2" dimension="1"/>
    <map measureGroup="2" dimension="3"/>
    <map measureGroup="3" dimension="1"/>
    <map measureGroup="3" dimension="4"/>
    <map measureGroup="4" dimension="1"/>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Ó Céileachair, Dónal" refreshedDate="46086.462787152777" backgroundQuery="1" createdVersion="8" refreshedVersion="8" minRefreshableVersion="3" recordCount="0" supportSubquery="1" supportAdvancedDrill="1" xr:uid="{A76885BD-9DED-4451-B9BE-8612D707BF39}">
  <cacheSource type="external" connectionId="6"/>
  <cacheFields count="2">
    <cacheField name="[Measures].[Sum of Total Development Contribution]" caption="Sum of Total Development Contribution" numFmtId="0" hierarchy="244" level="32767"/>
    <cacheField name="[TUS_Analysis].[AppealStatus].[AppealStatus]" caption="AppealStatus" numFmtId="0" hierarchy="47" level="1">
      <sharedItems containsSemiMixedTypes="0" containsNonDate="0" containsString="0"/>
    </cacheField>
  </cacheFields>
  <cacheHierarchies count="245">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0" memberValueDatatype="130" unbalanced="0"/>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fieldsUsage count="2">
        <fieldUsage x="-1"/>
        <fieldUsage x="1"/>
      </fieldsUsage>
    </cacheHierarchy>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hidden="1">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hidden="1">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hidden="1">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hidden="1">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oneField="1" hidden="1">
      <fieldsUsage count="1">
        <fieldUsage x="0"/>
      </fieldsUsage>
      <extLst>
        <ext xmlns:x15="http://schemas.microsoft.com/office/spreadsheetml/2010/11/main" uri="{B97F6D7D-B522-45F9-BDA1-12C45D357490}">
          <x15:cacheHierarchy aggregatedColumn="40"/>
        </ext>
      </extLst>
    </cacheHierarchy>
  </cacheHierarchies>
  <kpis count="0"/>
  <dimensions count="6">
    <dimension measure="1" name="Measures" uniqueName="[Measures]" caption="Measures"/>
    <dimension name="TUS_Analysis" uniqueName="[TUS_Analysis]" caption="TUS_Analysis"/>
    <dimension name="TUS_appeal_detail_heatmap" uniqueName="[TUS_appeal_detail_heatmap]" caption="TUS_appeal_detail_heatmap"/>
    <dimension name="TUS_approval_heatmap" uniqueName="[TUS_approval_heatmap]" caption="TUS_approval_heatmap"/>
    <dimension name="TUS_feedstocks" uniqueName="[TUS_feedstocks]" caption="TUS_feedstocks"/>
    <dimension name="TUS_refusal_heatmap" uniqueName="[TUS_refusal_heatmap]" caption="TUS_refusal_heatmap"/>
  </dimensions>
  <measureGroups count="5">
    <measureGroup name="TUS_Analysis" caption="TUS_Analysis"/>
    <measureGroup name="TUS_appeal_detail_heatmap" caption="TUS_appeal_detail_heatmap"/>
    <measureGroup name="TUS_approval_heatmap" caption="TUS_approval_heatmap"/>
    <measureGroup name="TUS_feedstocks" caption="TUS_feedstocks"/>
    <measureGroup name="TUS_refusal_heatmap" caption="TUS_refusal_heatmap"/>
  </measureGroups>
  <maps count="9">
    <map measureGroup="0" dimension="1"/>
    <map measureGroup="1" dimension="1"/>
    <map measureGroup="1" dimension="2"/>
    <map measureGroup="2" dimension="1"/>
    <map measureGroup="2" dimension="3"/>
    <map measureGroup="3" dimension="1"/>
    <map measureGroup="3" dimension="4"/>
    <map measureGroup="4" dimension="1"/>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ylappally, Darshan" refreshedDate="46083.452050347223" backgroundQuery="1" createdVersion="3" refreshedVersion="8" minRefreshableVersion="3" recordCount="0" supportSubquery="1" supportAdvancedDrill="1" xr:uid="{8354BC16-2907-4660-8B63-D7DFF0408DDE}">
  <cacheSource type="external" connectionId="6">
    <extLst>
      <ext xmlns:x14="http://schemas.microsoft.com/office/spreadsheetml/2009/9/main" uri="{F057638F-6D5F-4e77-A914-E7F072B9BCA8}">
        <x14:sourceConnection name="ThisWorkbookDataModel"/>
      </ext>
    </extLst>
  </cacheSource>
  <cacheFields count="0"/>
  <cacheHierarchies count="245">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2" memberValueDatatype="130" unbalanced="0"/>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2"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0" memberValueDatatype="130" unbalanced="0"/>
    <cacheHierarchy uniqueName="[TUS_Analysis].[LA_decisions_std]" caption="LA_decisions_std" attribute="1" defaultMemberUniqueName="[TUS_Analysis].[LA_decisions_std].[All]" allUniqueName="[TUS_Analysis].[LA_decisions_std].[All]" dimensionUniqueName="[TUS_Analysis]" displayFolder="" count="2"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0"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2" memberValueDatatype="130" unbalanced="0"/>
    <cacheHierarchy uniqueName="[TUS_Analysis].[Appeal outcome]" caption="Appeal outcome" attribute="1" defaultMemberUniqueName="[TUS_Analysis].[Appeal outcome].[All]" allUniqueName="[TUS_Analysis].[Appeal outcome].[All]" dimensionUniqueName="[TUS_Analysis]" displayFolder="" count="2"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2"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2"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2" memberValueDatatype="130" unbalanced="0"/>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2" memberValueDatatype="130" unbalanced="0"/>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hidden="1">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hidden="1">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hidden="1">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hidden="1">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ies>
  <kpis count="0"/>
  <extLst>
    <ext xmlns:x14="http://schemas.microsoft.com/office/spreadsheetml/2009/9/main" uri="{725AE2AE-9491-48be-B2B4-4EB974FC3084}">
      <x14:pivotCacheDefinition slicerData="1" pivotCacheId="593113673" supportSubqueryNonVisual="1" supportSubqueryCalcMem="1" supportAddCalcMems="1"/>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ylappally, Darshan" refreshedDate="46083.452051388886" backgroundQuery="1" createdVersion="3" refreshedVersion="8" minRefreshableVersion="3" recordCount="0" supportSubquery="1" supportAdvancedDrill="1" xr:uid="{A0543BDD-FF14-45E2-B637-0617DD427D00}">
  <cacheSource type="external" connectionId="6">
    <extLst>
      <ext xmlns:x14="http://schemas.microsoft.com/office/spreadsheetml/2009/9/main" uri="{F057638F-6D5F-4e77-A914-E7F072B9BCA8}">
        <x14:sourceConnection name="ThisWorkbookDataModel"/>
      </ext>
    </extLst>
  </cacheSource>
  <cacheFields count="0"/>
  <cacheHierarchies count="245">
    <cacheHierarchy uniqueName="[TUS_Analysis].[Index]" caption="Index" attribute="1" defaultMemberUniqueName="[TUS_Analysis].[Index].[All]" allUniqueName="[TUS_Analysis].[Index].[All]" dimensionUniqueName="[TUS_Analysis]" displayFolder="" count="0" memberValueDatatype="5" unbalanced="0"/>
    <cacheHierarchy uniqueName="[TUS_Analysis].[Reference]" caption="Reference" attribute="1" defaultMemberUniqueName="[TUS_Analysis].[Reference].[All]" allUniqueName="[TUS_Analysis].[Reference].[All]" dimensionUniqueName="[TUS_Analysis]" displayFolder="" count="0" memberValueDatatype="130" unbalanced="0"/>
    <cacheHierarchy uniqueName="[TUS_Analysis].[Applicant name]" caption="Applicant name" attribute="1" defaultMemberUniqueName="[TUS_Analysis].[Applicant name].[All]" allUniqueName="[TUS_Analysis].[Applicant name].[All]" dimensionUniqueName="[TUS_Analysis]" displayFolder="" count="0" memberValueDatatype="130" unbalanced="0"/>
    <cacheHierarchy uniqueName="[TUS_Analysis].[Plant scale (tpa)]" caption="Plant scale (tpa)" attribute="1" defaultMemberUniqueName="[TUS_Analysis].[Plant scale (tpa)].[All]" allUniqueName="[TUS_Analysis].[Plant scale (tpa)].[All]" dimensionUniqueName="[TUS_Analysis]" displayFolder="" count="0" memberValueDatatype="20" unbalanced="0"/>
    <cacheHierarchy uniqueName="[TUS_Analysis].[Scale_Category]" caption="Scale_Category" attribute="1" defaultMemberUniqueName="[TUS_Analysis].[Scale_Category].[All]" allUniqueName="[TUS_Analysis].[Scale_Category].[All]" dimensionUniqueName="[TUS_Analysis]" displayFolder="" count="0" memberValueDatatype="130" unbalanced="0"/>
    <cacheHierarchy uniqueName="[TUS_Analysis].[Energy equivalent (GWh/year)]" caption="Energy equivalent (GWh/year)" attribute="1" defaultMemberUniqueName="[TUS_Analysis].[Energy equivalent (GWh/year)].[All]" allUniqueName="[TUS_Analysis].[Energy equivalent (GWh/year)].[All]" dimensionUniqueName="[TUS_Analysis]" displayFolder="" count="0" memberValueDatatype="5" unbalanced="0"/>
    <cacheHierarchy uniqueName="[TUS_Analysis].[Feedstocks (categorised)]" caption="Feedstocks (categorised)" attribute="1" defaultMemberUniqueName="[TUS_Analysis].[Feedstocks (categorised)].[All]" allUniqueName="[TUS_Analysis].[Feedstocks (categorised)].[All]" dimensionUniqueName="[TUS_Analysis]" displayFolder="" count="0" memberValueDatatype="130" unbalanced="0"/>
    <cacheHierarchy uniqueName="[TUS_Analysis].[Grass Silage (t)]" caption="Grass Silage (t)" attribute="1" defaultMemberUniqueName="[TUS_Analysis].[Grass Silage (t)].[All]" allUniqueName="[TUS_Analysis].[Grass Silage (t)].[All]" dimensionUniqueName="[TUS_Analysis]" displayFolder="" count="0" memberValueDatatype="130" unbalanced="0"/>
    <cacheHierarchy uniqueName="[TUS_Analysis].[Cattle Slurry (t)]" caption="Cattle Slurry (t)" attribute="1" defaultMemberUniqueName="[TUS_Analysis].[Cattle Slurry (t)].[All]" allUniqueName="[TUS_Analysis].[Cattle Slurry (t)].[All]" dimensionUniqueName="[TUS_Analysis]" displayFolder="" count="0" memberValueDatatype="130" unbalanced="0"/>
    <cacheHierarchy uniqueName="[TUS_Analysis].[Pig Slurry (t)]" caption="Pig Slurry (t)" attribute="1" defaultMemberUniqueName="[TUS_Analysis].[Pig Slurry (t)].[All]" allUniqueName="[TUS_Analysis].[Pig Slurry (t)].[All]" dimensionUniqueName="[TUS_Analysis]" displayFolder="" count="0" memberValueDatatype="130" unbalanced="0"/>
    <cacheHierarchy uniqueName="[TUS_Analysis].[Farmyard manure (t)]" caption="Farmyard manure (t)" attribute="1" defaultMemberUniqueName="[TUS_Analysis].[Farmyard manure (t)].[All]" allUniqueName="[TUS_Analysis].[Farmyard manure (t)].[All]" dimensionUniqueName="[TUS_Analysis]" displayFolder="" count="0" memberValueDatatype="130" unbalanced="0"/>
    <cacheHierarchy uniqueName="[TUS_Analysis].[Wholecrop (t)]" caption="Wholecrop (t)" attribute="1" defaultMemberUniqueName="[TUS_Analysis].[Wholecrop (t)].[All]" allUniqueName="[TUS_Analysis].[Wholecrop (t)].[All]" dimensionUniqueName="[TUS_Analysis]" displayFolder="" count="0" memberValueDatatype="130" unbalanced="0"/>
    <cacheHierarchy uniqueName="[TUS_Analysis].[Dairy sludge (t)]" caption="Dairy sludge (t)" attribute="1" defaultMemberUniqueName="[TUS_Analysis].[Dairy sludge (t)].[All]" allUniqueName="[TUS_Analysis].[Dairy sludge (t)].[All]" dimensionUniqueName="[TUS_Analysis]" displayFolder="" count="0" memberValueDatatype="130" unbalanced="0"/>
    <cacheHierarchy uniqueName="[TUS_Analysis].[Poultry/Chicken manure]" caption="Poultry/Chicken manure" attribute="1" defaultMemberUniqueName="[TUS_Analysis].[Poultry/Chicken manure].[All]" allUniqueName="[TUS_Analysis].[Poultry/Chicken manure].[All]" dimensionUniqueName="[TUS_Analysis]" displayFolder="" count="0" memberValueDatatype="130" unbalanced="0"/>
    <cacheHierarchy uniqueName="[TUS_Analysis].[Wholecrop Silage (t)2]" caption="Wholecrop Silage (t)2" attribute="1" defaultMemberUniqueName="[TUS_Analysis].[Wholecrop Silage (t)2].[All]" allUniqueName="[TUS_Analysis].[Wholecrop Silage (t)2].[All]" dimensionUniqueName="[TUS_Analysis]" displayFolder="" count="0" memberValueDatatype="130" unbalanced="0"/>
    <cacheHierarchy uniqueName="[TUS_Analysis].[Distillers'/Brewers' Spent Grains (t)]" caption="Distillers'/Brewers' Spent Grains (t)" attribute="1" defaultMemberUniqueName="[TUS_Analysis].[Distillers'/Brewers' Spent Grains (t)].[All]" allUniqueName="[TUS_Analysis].[Distillers'/Brewers' Spent Grains (t)].[All]" dimensionUniqueName="[TUS_Analysis]" displayFolder="" count="0" memberValueDatatype="130" unbalanced="0"/>
    <cacheHierarchy uniqueName="[TUS_Analysis].[Beet (t)]" caption="Beet (t)" attribute="1" defaultMemberUniqueName="[TUS_Analysis].[Beet (t)].[All]" allUniqueName="[TUS_Analysis].[Beet (t)].[All]" dimensionUniqueName="[TUS_Analysis]" displayFolder="" count="0" memberValueDatatype="20" unbalanced="0"/>
    <cacheHierarchy uniqueName="[TUS_Analysis].[Food/drinks waste (t)]" caption="Food/drinks waste (t)" attribute="1" defaultMemberUniqueName="[TUS_Analysis].[Food/drinks waste (t)].[All]" allUniqueName="[TUS_Analysis].[Food/drinks waste (t)].[All]" dimensionUniqueName="[TUS_Analysis]" displayFolder="" count="0" memberValueDatatype="130" unbalanced="0"/>
    <cacheHierarchy uniqueName="[TUS_Analysis].[Bellygrass/meat byproducts (t)]" caption="Bellygrass/meat byproducts (t)" attribute="1" defaultMemberUniqueName="[TUS_Analysis].[Bellygrass/meat byproducts (t)].[All]" allUniqueName="[TUS_Analysis].[Bellygrass/meat byproducts (t)].[All]" dimensionUniqueName="[TUS_Analysis]" displayFolder="" count="0" memberValueDatatype="130" unbalanced="0"/>
    <cacheHierarchy uniqueName="[TUS_Analysis].[Other (t)]" caption="Other (t)" attribute="1" defaultMemberUniqueName="[TUS_Analysis].[Other (t)].[All]" allUniqueName="[TUS_Analysis].[Other (t)].[All]" dimensionUniqueName="[TUS_Analysis]" displayFolder="" count="0" memberValueDatatype="130" unbalanced="0"/>
    <cacheHierarchy uniqueName="[TUS_Analysis].[Traffic volumes (HGV/day, LGV/day)]" caption="Traffic volumes (HGV/day, LGV/day)" attribute="1" defaultMemberUniqueName="[TUS_Analysis].[Traffic volumes (HGV/day, LGV/day)].[All]" allUniqueName="[TUS_Analysis].[Traffic volumes (HGV/day, LGV/day)].[All]" dimensionUniqueName="[TUS_Analysis]" displayFolder="" count="0" memberValueDatatype="130" unbalanced="0"/>
    <cacheHierarchy uniqueName="[TUS_Analysis].[Project Heading]" caption="Project Heading" attribute="1" defaultMemberUniqueName="[TUS_Analysis].[Project Heading].[All]" allUniqueName="[TUS_Analysis].[Project Heading].[All]" dimensionUniqueName="[TUS_Analysis]" displayFolder="" count="0" memberValueDatatype="130" unbalanced="0"/>
    <cacheHierarchy uniqueName="[TUS_Analysis].[Description]" caption="Description" attribute="1" defaultMemberUniqueName="[TUS_Analysis].[Description].[All]" allUniqueName="[TUS_Analysis].[Description].[All]" dimensionUniqueName="[TUS_Analysis]" displayFolder="" count="0" memberValueDatatype="130" unbalanced="0"/>
    <cacheHierarchy uniqueName="[TUS_Analysis].[Address]" caption="Address" attribute="1" defaultMemberUniqueName="[TUS_Analysis].[Address].[All]" allUniqueName="[TUS_Analysis].[Address].[All]" dimensionUniqueName="[TUS_Analysis]" displayFolder="" count="0" memberValueDatatype="130" unbalanced="0"/>
    <cacheHierarchy uniqueName="[TUS_Analysis].[Project Site County]" caption="Project Site County" attribute="1" defaultMemberUniqueName="[TUS_Analysis].[Project Site County].[All]" allUniqueName="[TUS_Analysis].[Project Site County].[All]" dimensionUniqueName="[TUS_Analysis]" displayFolder="" count="0" memberValueDatatype="130" unbalanced="0"/>
    <cacheHierarchy uniqueName="[TUS_Analysis].[Latitude]" caption="Latitude" attribute="1" defaultMemberUniqueName="[TUS_Analysis].[Latitude].[All]" allUniqueName="[TUS_Analysis].[Latitude].[All]" dimensionUniqueName="[TUS_Analysis]" displayFolder="" count="0" memberValueDatatype="130" unbalanced="0"/>
    <cacheHierarchy uniqueName="[TUS_Analysis].[Longitude]" caption="Longitude" attribute="1" defaultMemberUniqueName="[TUS_Analysis].[Longitude].[All]" allUniqueName="[TUS_Analysis].[Longitude].[All]" dimensionUniqueName="[TUS_Analysis]" displayFolder="" count="0" memberValueDatatype="5" unbalanced="0"/>
    <cacheHierarchy uniqueName="[TUS_Analysis].[Contract Stage]" caption="Contract Stage" attribute="1" defaultMemberUniqueName="[TUS_Analysis].[Contract Stage].[All]" allUniqueName="[TUS_Analysis].[Contract Stage].[All]" dimensionUniqueName="[TUS_Analysis]" displayFolder="" count="0" memberValueDatatype="130" unbalanced="0"/>
    <cacheHierarchy uniqueName="[TUS_Analysis].[LA Decision]" caption="LA Decision" attribute="1" defaultMemberUniqueName="[TUS_Analysis].[LA Decision].[All]" allUniqueName="[TUS_Analysis].[LA Decision].[All]" dimensionUniqueName="[TUS_Analysis]" displayFolder="" count="0" memberValueDatatype="130" unbalanced="0"/>
    <cacheHierarchy uniqueName="[TUS_Analysis].[LA_decisions_std]" caption="LA_decisions_std" attribute="1" defaultMemberUniqueName="[TUS_Analysis].[LA_decisions_std].[All]" allUniqueName="[TUS_Analysis].[LA_decisions_std].[All]" dimensionUniqueName="[TUS_Analysis]" displayFolder="" count="0" memberValueDatatype="130" unbalanced="0"/>
    <cacheHierarchy uniqueName="[TUS_Analysis].[App_Status]" caption="App_Status" attribute="1" defaultMemberUniqueName="[TUS_Analysis].[App_Status].[All]" allUniqueName="[TUS_Analysis].[App_Status].[All]" dimensionUniqueName="[TUS_Analysis]" displayFolder="" count="0" memberValueDatatype="130" unbalanced="0"/>
    <cacheHierarchy uniqueName="[TUS_Analysis].[Application Date]" caption="Application Date" attribute="1" time="1" defaultMemberUniqueName="[TUS_Analysis].[Application Date].[All]" allUniqueName="[TUS_Analysis].[Application Date].[All]" dimensionUniqueName="[TUS_Analysis]" displayFolder="" count="2" memberValueDatatype="7" unbalanced="0"/>
    <cacheHierarchy uniqueName="[TUS_Analysis].[Application Year]" caption="Application Year" attribute="1" defaultMemberUniqueName="[TUS_Analysis].[Application Year].[All]" allUniqueName="[TUS_Analysis].[Application Year].[All]" dimensionUniqueName="[TUS_Analysis]" displayFolder="" count="0" memberValueDatatype="130" unbalanced="0"/>
    <cacheHierarchy uniqueName="[TUS_Analysis].[Decision Date]" caption="Decision Date" attribute="1" time="1" defaultMemberUniqueName="[TUS_Analysis].[Decision Date].[All]" allUniqueName="[TUS_Analysis].[Decision Date].[All]" dimensionUniqueName="[TUS_Analysis]" displayFolder="" count="0" memberValueDatatype="7" unbalanced="0"/>
    <cacheHierarchy uniqueName="[TUS_Analysis].[Days_to_decision]" caption="Days_to_decision" attribute="1" defaultMemberUniqueName="[TUS_Analysis].[Days_to_decision].[All]" allUniqueName="[TUS_Analysis].[Days_to_decision].[All]" dimensionUniqueName="[TUS_Analysis]" displayFolder="" count="0" memberValueDatatype="20" unbalanced="0"/>
    <cacheHierarchy uniqueName="[TUS_Analysis].[Estimated_Expiry]" caption="Estimated_Expiry" attribute="1" time="1" defaultMemberUniqueName="[TUS_Analysis].[Estimated_Expiry].[All]" allUniqueName="[TUS_Analysis].[Estimated_Expiry].[All]" dimensionUniqueName="[TUS_Analysis]" displayFolder="" count="0" memberValueDatatype="7" unbalanced="0"/>
    <cacheHierarchy uniqueName="[TUS_Analysis].[Validity]" caption="Validity" attribute="1" defaultMemberUniqueName="[TUS_Analysis].[Validity].[All]" allUniqueName="[TUS_Analysis].[Validity].[All]" dimensionUniqueName="[TUS_Analysis]" displayFolder="" count="0" memberValueDatatype="130" unbalanced="0"/>
    <cacheHierarchy uniqueName="[TUS_Analysis].[Floor Area]" caption="Floor Area" attribute="1" defaultMemberUniqueName="[TUS_Analysis].[Floor Area].[All]" allUniqueName="[TUS_Analysis].[Floor Area].[All]" dimensionUniqueName="[TUS_Analysis]" displayFolder="" count="0" memberValueDatatype="5" unbalanced="0"/>
    <cacheHierarchy uniqueName="[TUS_Analysis].[Site Area]" caption="Site Area" attribute="1" defaultMemberUniqueName="[TUS_Analysis].[Site Area].[All]" allUniqueName="[TUS_Analysis].[Site Area].[All]" dimensionUniqueName="[TUS_Analysis]" displayFolder="" count="0" memberValueDatatype="5" unbalanced="0"/>
    <cacheHierarchy uniqueName="[TUS_Analysis].[Planning Authority]" caption="Planning Authority" attribute="1" defaultMemberUniqueName="[TUS_Analysis].[Planning Authority].[All]" allUniqueName="[TUS_Analysis].[Planning Authority].[All]" dimensionUniqueName="[TUS_Analysis]" displayFolder="" count="0" memberValueDatatype="130" unbalanced="0"/>
    <cacheHierarchy uniqueName="[TUS_Analysis].[Total Development Contribution]" caption="Total Development Contribution" attribute="1" defaultMemberUniqueName="[TUS_Analysis].[Total Development Contribution].[All]" allUniqueName="[TUS_Analysis].[Total Development Contribution].[All]" dimensionUniqueName="[TUS_Analysis]" displayFolder="" count="0" memberValueDatatype="5" unbalanced="0"/>
    <cacheHierarchy uniqueName="[TUS_Analysis].[Grant Extension (Y/N)]" caption="Grant Extension (Y/N)" attribute="1" defaultMemberUniqueName="[TUS_Analysis].[Grant Extension (Y/N)].[All]" allUniqueName="[TUS_Analysis].[Grant Extension (Y/N)].[All]" dimensionUniqueName="[TUS_Analysis]" displayFolder="" count="0" memberValueDatatype="130" unbalanced="0"/>
    <cacheHierarchy uniqueName="[TUS_Analysis].[URL]" caption="URL" attribute="1" defaultMemberUniqueName="[TUS_Analysis].[URL].[All]" allUniqueName="[TUS_Analysis].[URL].[All]" dimensionUniqueName="[TUS_Analysis]" displayFolder="" count="0" memberValueDatatype="130" unbalanced="0"/>
    <cacheHierarchy uniqueName="[TUS_Analysis].[Reasons for refusal]" caption="Reasons for refusal" attribute="1" defaultMemberUniqueName="[TUS_Analysis].[Reasons for refusal].[All]" allUniqueName="[TUS_Analysis].[Reasons for refusal].[All]" dimensionUniqueName="[TUS_Analysis]" displayFolder="" count="0" memberValueDatatype="130" unbalanced="0"/>
    <cacheHierarchy uniqueName="[TUS_Analysis].[Reasons for acceptance]" caption="Reasons for acceptance" attribute="1" defaultMemberUniqueName="[TUS_Analysis].[Reasons for acceptance].[All]" allUniqueName="[TUS_Analysis].[Reasons for acceptance].[All]" dimensionUniqueName="[TUS_Analysis]" displayFolder="" count="0" memberValueDatatype="130" unbalanced="0"/>
    <cacheHierarchy uniqueName="[TUS_Analysis].[Conditions for approval]" caption="Conditions for approval" attribute="1" defaultMemberUniqueName="[TUS_Analysis].[Conditions for approval].[All]" allUniqueName="[TUS_Analysis].[Conditions for approval].[All]" dimensionUniqueName="[TUS_Analysis]" displayFolder="" count="0" memberValueDatatype="130" unbalanced="0"/>
    <cacheHierarchy uniqueName="[TUS_Analysis].[Appeal to ABC/ACP]" caption="Appeal to ABC/ACP" attribute="1" defaultMemberUniqueName="[TUS_Analysis].[Appeal to ABC/ACP].[All]" allUniqueName="[TUS_Analysis].[Appeal to ABC/ACP].[All]" dimensionUniqueName="[TUS_Analysis]" displayFolder="" count="0" memberValueDatatype="130" unbalanced="0"/>
    <cacheHierarchy uniqueName="[TUS_Analysis].[AppealStatus]" caption="AppealStatus" attribute="1" defaultMemberUniqueName="[TUS_Analysis].[AppealStatus].[All]" allUniqueName="[TUS_Analysis].[AppealStatus].[All]" dimensionUniqueName="[TUS_Analysis]" displayFolder="" count="0" memberValueDatatype="130" unbalanced="0"/>
    <cacheHierarchy uniqueName="[TUS_Analysis].[Appeal outcome]" caption="Appeal outcome" attribute="1" defaultMemberUniqueName="[TUS_Analysis].[Appeal outcome].[All]" allUniqueName="[TUS_Analysis].[Appeal outcome].[All]" dimensionUniqueName="[TUS_Analysis]" displayFolder="" count="0" memberValueDatatype="130" unbalanced="0"/>
    <cacheHierarchy uniqueName="[TUS_Analysis].[Appeal detail]" caption="Appeal detail" attribute="1" defaultMemberUniqueName="[TUS_Analysis].[Appeal detail].[All]" allUniqueName="[TUS_Analysis].[Appeal detail].[All]" dimensionUniqueName="[TUS_Analysis]" displayFolder="" count="0" memberValueDatatype="130" unbalanced="0"/>
    <cacheHierarchy uniqueName="[TUS_Analysis].[Reasons for refusal heatmap -&gt;]" caption="Reasons for refusal heatmap -&gt;" attribute="1" defaultMemberUniqueName="[TUS_Analysis].[Reasons for refusal heatmap -&gt;].[All]" allUniqueName="[TUS_Analysis].[Reasons for refusal heatmap -&gt;].[All]" dimensionUniqueName="[TUS_Analysis]" displayFolder="" count="0" memberValueDatatype="130" unbalanced="0"/>
    <cacheHierarchy uniqueName="[TUS_Analysis].[Policy conflict / CDP]" caption="Policy conflict / CDP" attribute="1" defaultMemberUniqueName="[TUS_Analysis].[Policy conflict / CDP].[All]" allUniqueName="[TUS_Analysis].[Policy conflict / CDP].[All]" dimensionUniqueName="[TUS_Analysis]" displayFolder="" count="0" memberValueDatatype="20" unbalanced="0"/>
    <cacheHierarchy uniqueName="[TUS_Analysis].[Odour &amp; air / emissions]" caption="Odour &amp; air / emissions" attribute="1" defaultMemberUniqueName="[TUS_Analysis].[Odour &amp; air / emissions].[All]" allUniqueName="[TUS_Analysis].[Odour &amp; air / emissions].[All]" dimensionUniqueName="[TUS_Analysis]" displayFolder="" count="0" memberValueDatatype="20" unbalanced="0"/>
    <cacheHierarchy uniqueName="[TUS_Analysis].[Traffic &amp; roads]" caption="Traffic &amp; roads" attribute="1" defaultMemberUniqueName="[TUS_Analysis].[Traffic &amp; roads].[All]" allUniqueName="[TUS_Analysis].[Traffic &amp; roads].[All]" dimensionUniqueName="[TUS_Analysis]" displayFolder="" count="0" memberValueDatatype="20" unbalanced="0"/>
    <cacheHierarchy uniqueName="[TUS_Analysis].[Water / drainage / flood]" caption="Water / drainage / flood" attribute="1" defaultMemberUniqueName="[TUS_Analysis].[Water / drainage / flood].[All]" allUniqueName="[TUS_Analysis].[Water / drainage / flood].[All]" dimensionUniqueName="[TUS_Analysis]" displayFolder="" count="0" memberValueDatatype="20" unbalanced="0"/>
    <cacheHierarchy uniqueName="[TUS_Analysis].[EIA / AA adequacy]" caption="EIA / AA adequacy" attribute="1" defaultMemberUniqueName="[TUS_Analysis].[EIA / AA adequacy].[All]" allUniqueName="[TUS_Analysis].[EIA / AA adequacy].[All]" dimensionUniqueName="[TUS_Analysis]" displayFolder="" count="0" memberValueDatatype="20" unbalanced="0"/>
    <cacheHierarchy uniqueName="[TUS_Analysis].[Feedstock &amp; nutrient mgmt]" caption="Feedstock &amp; nutrient mgmt" attribute="1" defaultMemberUniqueName="[TUS_Analysis].[Feedstock &amp; nutrient mgmt].[All]" allUniqueName="[TUS_Analysis].[Feedstock &amp; nutrient mgmt].[All]" dimensionUniqueName="[TUS_Analysis]" displayFolder="" count="0" memberValueDatatype="20" unbalanced="0"/>
    <cacheHierarchy uniqueName="[TUS_Analysis].[Conditions for approval heatmap -&gt;]" caption="Conditions for approval heatmap -&gt;" attribute="1" defaultMemberUniqueName="[TUS_Analysis].[Conditions for approval heatmap -&gt;].[All]" allUniqueName="[TUS_Analysis].[Conditions for approval heatmap -&gt;].[All]" dimensionUniqueName="[TUS_Analysis]" displayFolder="" count="0" memberValueDatatype="130" unbalanced="0"/>
    <cacheHierarchy uniqueName="[TUS_Analysis].[Environmental]" caption="Environmental" attribute="1" defaultMemberUniqueName="[TUS_Analysis].[Environmental].[All]" allUniqueName="[TUS_Analysis].[Environmental].[All]" dimensionUniqueName="[TUS_Analysis]" displayFolder="" count="0" memberValueDatatype="20" unbalanced="0"/>
    <cacheHierarchy uniqueName="[TUS_Analysis].[Construction Management]" caption="Construction Management" attribute="1" defaultMemberUniqueName="[TUS_Analysis].[Construction Management].[All]" allUniqueName="[TUS_Analysis].[Construction Management].[All]" dimensionUniqueName="[TUS_Analysis]" displayFolder="" count="0" memberValueDatatype="20" unbalanced="0"/>
    <cacheHierarchy uniqueName="[TUS_Analysis].[Water &amp; Drainage]" caption="Water &amp; Drainage" attribute="1" defaultMemberUniqueName="[TUS_Analysis].[Water &amp; Drainage].[All]" allUniqueName="[TUS_Analysis].[Water &amp; Drainage].[All]" dimensionUniqueName="[TUS_Analysis]" displayFolder="" count="0" memberValueDatatype="20" unbalanced="0"/>
    <cacheHierarchy uniqueName="[TUS_Analysis].[Safety &amp; Protection]" caption="Safety &amp; Protection" attribute="1" defaultMemberUniqueName="[TUS_Analysis].[Safety &amp; Protection].[All]" allUniqueName="[TUS_Analysis].[Safety &amp; Protection].[All]" dimensionUniqueName="[TUS_Analysis]" displayFolder="" count="0" memberValueDatatype="20" unbalanced="0"/>
    <cacheHierarchy uniqueName="[TUS_Analysis].[Traffic &amp; Access]" caption="Traffic &amp; Access" attribute="1" defaultMemberUniqueName="[TUS_Analysis].[Traffic &amp; Access].[All]" allUniqueName="[TUS_Analysis].[Traffic &amp; Access].[All]" dimensionUniqueName="[TUS_Analysis]" displayFolder="" count="0" memberValueDatatype="20" unbalanced="0"/>
    <cacheHierarchy uniqueName="[TUS_Analysis].[Compliance]" caption="Compliance" attribute="1" defaultMemberUniqueName="[TUS_Analysis].[Compliance].[All]" allUniqueName="[TUS_Analysis].[Compliance].[All]" dimensionUniqueName="[TUS_Analysis]" displayFolder="" count="0" memberValueDatatype="20" unbalanced="0"/>
    <cacheHierarchy uniqueName="[TUS_Analysis].[Design &amp; Appearance]" caption="Design &amp; Appearance" attribute="1" defaultMemberUniqueName="[TUS_Analysis].[Design &amp; Appearance].[All]" allUniqueName="[TUS_Analysis].[Design &amp; Appearance].[All]" dimensionUniqueName="[TUS_Analysis]" displayFolder="" count="0" memberValueDatatype="20" unbalanced="0"/>
    <cacheHierarchy uniqueName="[TUS_Analysis].[Landscaping]" caption="Landscaping" attribute="1" defaultMemberUniqueName="[TUS_Analysis].[Landscaping].[All]" allUniqueName="[TUS_Analysis].[Landscaping].[All]" dimensionUniqueName="[TUS_Analysis]" displayFolder="" count="0" memberValueDatatype="20" unbalanced="0"/>
    <cacheHierarchy uniqueName="[TUS_Analysis].[Financial]" caption="Financial" attribute="1" defaultMemberUniqueName="[TUS_Analysis].[Financial].[All]" allUniqueName="[TUS_Analysis].[Financial].[All]" dimensionUniqueName="[TUS_Analysis]" displayFolder="" count="0" memberValueDatatype="20" unbalanced="0"/>
    <cacheHierarchy uniqueName="[TUS_Analysis].[Archaeology]" caption="Archaeology" attribute="1" defaultMemberUniqueName="[TUS_Analysis].[Archaeology].[All]" allUniqueName="[TUS_Analysis].[Archaeology].[All]" dimensionUniqueName="[TUS_Analysis]" displayFolder="" count="0" memberValueDatatype="20" unbalanced="0"/>
    <cacheHierarchy uniqueName="[TUS_Analysis].[Appeal detail heatmap -&gt;]" caption="Appeal detail heatmap -&gt;" attribute="1" defaultMemberUniqueName="[TUS_Analysis].[Appeal detail heatmap -&gt;].[All]" allUniqueName="[TUS_Analysis].[Appeal detail heatmap -&gt;].[All]" dimensionUniqueName="[TUS_Analysis]" displayFolder="" count="0" memberValueDatatype="130" unbalanced="0"/>
    <cacheHierarchy uniqueName="[TUS_Analysis].[Policy conflict / CDP2]" caption="Policy conflict / CDP2" attribute="1" defaultMemberUniqueName="[TUS_Analysis].[Policy conflict / CDP2].[All]" allUniqueName="[TUS_Analysis].[Policy conflict / CDP2].[All]" dimensionUniqueName="[TUS_Analysis]" displayFolder="" count="0" memberValueDatatype="20" unbalanced="0"/>
    <cacheHierarchy uniqueName="[TUS_Analysis].[EIA / AA]" caption="EIA / AA" attribute="1" defaultMemberUniqueName="[TUS_Analysis].[EIA / AA].[All]" allUniqueName="[TUS_Analysis].[EIA / AA].[All]" dimensionUniqueName="[TUS_Analysis]" displayFolder="" count="0" memberValueDatatype="20" unbalanced="0"/>
    <cacheHierarchy uniqueName="[TUS_Analysis].[Traffic &amp; roads3]" caption="Traffic &amp; roads3" attribute="1" defaultMemberUniqueName="[TUS_Analysis].[Traffic &amp; roads3].[All]" allUniqueName="[TUS_Analysis].[Traffic &amp; roads3].[All]" dimensionUniqueName="[TUS_Analysis]" displayFolder="" count="0" memberValueDatatype="20" unbalanced="0"/>
    <cacheHierarchy uniqueName="[TUS_Analysis].[Odour &amp; air / emissions4]" caption="Odour &amp; air / emissions4" attribute="1" defaultMemberUniqueName="[TUS_Analysis].[Odour &amp; air / emissions4].[All]" allUniqueName="[TUS_Analysis].[Odour &amp; air / emissions4].[All]" dimensionUniqueName="[TUS_Analysis]" displayFolder="" count="0" memberValueDatatype="20" unbalanced="0"/>
    <cacheHierarchy uniqueName="[TUS_Analysis].[Water / hydrology]" caption="Water / hydrology" attribute="1" defaultMemberUniqueName="[TUS_Analysis].[Water / hydrology].[All]" allUniqueName="[TUS_Analysis].[Water / hydrology].[All]" dimensionUniqueName="[TUS_Analysis]" displayFolder="" count="0" memberValueDatatype="20" unbalanced="0"/>
    <cacheHierarchy uniqueName="[TUS_Analysis].[Feedstock &amp; nutrient mgmt5]" caption="Feedstock &amp; nutrient mgmt5" attribute="1" defaultMemberUniqueName="[TUS_Analysis].[Feedstock &amp; nutrient mgmt5].[All]" allUniqueName="[TUS_Analysis].[Feedstock &amp; nutrient mgmt5].[All]" dimensionUniqueName="[TUS_Analysis]" displayFolder="" count="0" memberValueDatatype="20" unbalanced="0"/>
    <cacheHierarchy uniqueName="[TUS_Analysis].[Amenity &amp; health]" caption="Amenity &amp; health" attribute="1" defaultMemberUniqueName="[TUS_Analysis].[Amenity &amp; health].[All]" allUniqueName="[TUS_Analysis].[Amenity &amp; health].[All]" dimensionUniqueName="[TUS_Analysis]" displayFolder="" count="0" memberValueDatatype="20" unbalanced="0"/>
    <cacheHierarchy uniqueName="[TUS_Analysis].[Licensing (EPA/Waste/IE)]" caption="Licensing (EPA/Waste/IE)" attribute="1" defaultMemberUniqueName="[TUS_Analysis].[Licensing (EPA/Waste/IE)].[All]" allUniqueName="[TUS_Analysis].[Licensing (EPA/Waste/IE)].[All]" dimensionUniqueName="[TUS_Analysis]" displayFolder="" count="0" memberValueDatatype="20" unbalanced="0"/>
    <cacheHierarchy uniqueName="[TUS_appeal_detail_heatmap].[Index]" caption="Index" attribute="1" defaultMemberUniqueName="[TUS_appeal_detail_heatmap].[Index].[All]" allUniqueName="[TUS_appeal_detail_heatmap].[Index].[All]" dimensionUniqueName="[TUS_appeal_detail_heatmap]" displayFolder="" count="0" memberValueDatatype="5" unbalanced="0"/>
    <cacheHierarchy uniqueName="[TUS_appeal_detail_heatmap].[Reference]" caption="Reference" attribute="1" defaultMemberUniqueName="[TUS_appeal_detail_heatmap].[Reference].[All]" allUniqueName="[TUS_appeal_detail_heatmap].[Reference].[All]" dimensionUniqueName="[TUS_appeal_detail_heatmap]" displayFolder="" count="0" memberValueDatatype="130" unbalanced="0"/>
    <cacheHierarchy uniqueName="[TUS_appeal_detail_heatmap].[Applicant name]" caption="Applicant name" attribute="1" defaultMemberUniqueName="[TUS_appeal_detail_heatmap].[Applicant name].[All]" allUniqueName="[TUS_appeal_detail_heatmap].[Applicant name].[All]" dimensionUniqueName="[TUS_appeal_detail_heatmap]" displayFolder="" count="0" memberValueDatatype="130" unbalanced="0"/>
    <cacheHierarchy uniqueName="[TUS_appeal_detail_heatmap].[Plant scale (tpa)]" caption="Plant scale (tpa)" attribute="1" defaultMemberUniqueName="[TUS_appeal_detail_heatmap].[Plant scale (tpa)].[All]" allUniqueName="[TUS_appeal_detail_heatmap].[Plant scale (tpa)].[All]" dimensionUniqueName="[TUS_appeal_detail_heatmap]" displayFolder="" count="0" memberValueDatatype="20" unbalanced="0"/>
    <cacheHierarchy uniqueName="[TUS_appeal_detail_heatmap].[Scale_Category]" caption="Scale_Category" attribute="1" defaultMemberUniqueName="[TUS_appeal_detail_heatmap].[Scale_Category].[All]" allUniqueName="[TUS_appeal_detail_heatmap].[Scale_Category].[All]" dimensionUniqueName="[TUS_appeal_detail_heatmap]" displayFolder="" count="0" memberValueDatatype="130" unbalanced="0"/>
    <cacheHierarchy uniqueName="[TUS_appeal_detail_heatmap].[Energy equivalent (GWh/year)]" caption="Energy equivalent (GWh/year)" attribute="1" defaultMemberUniqueName="[TUS_appeal_detail_heatmap].[Energy equivalent (GWh/year)].[All]" allUniqueName="[TUS_appeal_detail_heatmap].[Energy equivalent (GWh/year)].[All]" dimensionUniqueName="[TUS_appeal_detail_heatmap]" displayFolder="" count="0" memberValueDatatype="5" unbalanced="0"/>
    <cacheHierarchy uniqueName="[TUS_appeal_detail_heatmap].[Traffic volumes (HGV/day, LGV/day)]" caption="Traffic volumes (HGV/day, LGV/day)" attribute="1" defaultMemberUniqueName="[TUS_appeal_detail_heatmap].[Traffic volumes (HGV/day, LGV/day)].[All]" allUniqueName="[TUS_appeal_detail_heatmap].[Traffic volumes (HGV/day, LGV/day)].[All]" dimensionUniqueName="[TUS_appeal_detail_heatmap]" displayFolder="" count="0" memberValueDatatype="130" unbalanced="0"/>
    <cacheHierarchy uniqueName="[TUS_appeal_detail_heatmap].[Project Heading]" caption="Project Heading" attribute="1" defaultMemberUniqueName="[TUS_appeal_detail_heatmap].[Project Heading].[All]" allUniqueName="[TUS_appeal_detail_heatmap].[Project Heading].[All]" dimensionUniqueName="[TUS_appeal_detail_heatmap]" displayFolder="" count="0" memberValueDatatype="130" unbalanced="0"/>
    <cacheHierarchy uniqueName="[TUS_appeal_detail_heatmap].[Description]" caption="Description" attribute="1" defaultMemberUniqueName="[TUS_appeal_detail_heatmap].[Description].[All]" allUniqueName="[TUS_appeal_detail_heatmap].[Description].[All]" dimensionUniqueName="[TUS_appeal_detail_heatmap]" displayFolder="" count="0" memberValueDatatype="130" unbalanced="0"/>
    <cacheHierarchy uniqueName="[TUS_appeal_detail_heatmap].[Address]" caption="Address" attribute="1" defaultMemberUniqueName="[TUS_appeal_detail_heatmap].[Address].[All]" allUniqueName="[TUS_appeal_detail_heatmap].[Address].[All]" dimensionUniqueName="[TUS_appeal_detail_heatmap]" displayFolder="" count="0" memberValueDatatype="130" unbalanced="0"/>
    <cacheHierarchy uniqueName="[TUS_appeal_detail_heatmap].[Project Site County]" caption="Project Site County" attribute="1" defaultMemberUniqueName="[TUS_appeal_detail_heatmap].[Project Site County].[All]" allUniqueName="[TUS_appeal_detail_heatmap].[Project Site County].[All]" dimensionUniqueName="[TUS_appeal_detail_heatmap]" displayFolder="" count="0" memberValueDatatype="130" unbalanced="0"/>
    <cacheHierarchy uniqueName="[TUS_appeal_detail_heatmap].[Latitude]" caption="Latitude" attribute="1" defaultMemberUniqueName="[TUS_appeal_detail_heatmap].[Latitude].[All]" allUniqueName="[TUS_appeal_detail_heatmap].[Latitude].[All]" dimensionUniqueName="[TUS_appeal_detail_heatmap]" displayFolder="" count="0" memberValueDatatype="130" unbalanced="0"/>
    <cacheHierarchy uniqueName="[TUS_appeal_detail_heatmap].[Longitude]" caption="Longitude" attribute="1" defaultMemberUniqueName="[TUS_appeal_detail_heatmap].[Longitude].[All]" allUniqueName="[TUS_appeal_detail_heatmap].[Longitude].[All]" dimensionUniqueName="[TUS_appeal_detail_heatmap]" displayFolder="" count="0" memberValueDatatype="5" unbalanced="0"/>
    <cacheHierarchy uniqueName="[TUS_appeal_detail_heatmap].[Contract Stage]" caption="Contract Stage" attribute="1" defaultMemberUniqueName="[TUS_appeal_detail_heatmap].[Contract Stage].[All]" allUniqueName="[TUS_appeal_detail_heatmap].[Contract Stage].[All]" dimensionUniqueName="[TUS_appeal_detail_heatmap]" displayFolder="" count="0" memberValueDatatype="130" unbalanced="0"/>
    <cacheHierarchy uniqueName="[TUS_appeal_detail_heatmap].[LA Decision]" caption="LA Decision" attribute="1" defaultMemberUniqueName="[TUS_appeal_detail_heatmap].[LA Decision].[All]" allUniqueName="[TUS_appeal_detail_heatmap].[LA Decision].[All]" dimensionUniqueName="[TUS_appeal_detail_heatmap]" displayFolder="" count="0" memberValueDatatype="130" unbalanced="0"/>
    <cacheHierarchy uniqueName="[TUS_appeal_detail_heatmap].[LA_decisions_std]" caption="LA_decisions_std" attribute="1" defaultMemberUniqueName="[TUS_appeal_detail_heatmap].[LA_decisions_std].[All]" allUniqueName="[TUS_appeal_detail_heatmap].[LA_decisions_std].[All]" dimensionUniqueName="[TUS_appeal_detail_heatmap]" displayFolder="" count="0" memberValueDatatype="130" unbalanced="0"/>
    <cacheHierarchy uniqueName="[TUS_appeal_detail_heatmap].[App_Status]" caption="App_Status" attribute="1" defaultMemberUniqueName="[TUS_appeal_detail_heatmap].[App_Status].[All]" allUniqueName="[TUS_appeal_detail_heatmap].[App_Status].[All]" dimensionUniqueName="[TUS_appeal_detail_heatmap]" displayFolder="" count="0" memberValueDatatype="130" unbalanced="0"/>
    <cacheHierarchy uniqueName="[TUS_appeal_detail_heatmap].[Application Date]" caption="Application Date" attribute="1" time="1" defaultMemberUniqueName="[TUS_appeal_detail_heatmap].[Application Date].[All]" allUniqueName="[TUS_appeal_detail_heatmap].[Application Date].[All]" dimensionUniqueName="[TUS_appeal_detail_heatmap]" displayFolder="" count="0" memberValueDatatype="7" unbalanced="0"/>
    <cacheHierarchy uniqueName="[TUS_appeal_detail_heatmap].[Application Year]" caption="Application Year" attribute="1" defaultMemberUniqueName="[TUS_appeal_detail_heatmap].[Application Year].[All]" allUniqueName="[TUS_appeal_detail_heatmap].[Application Year].[All]" dimensionUniqueName="[TUS_appeal_detail_heatmap]" displayFolder="" count="0" memberValueDatatype="130" unbalanced="0"/>
    <cacheHierarchy uniqueName="[TUS_appeal_detail_heatmap].[Decision Date]" caption="Decision Date" attribute="1" time="1" defaultMemberUniqueName="[TUS_appeal_detail_heatmap].[Decision Date].[All]" allUniqueName="[TUS_appeal_detail_heatmap].[Decision Date].[All]" dimensionUniqueName="[TUS_appeal_detail_heatmap]" displayFolder="" count="0" memberValueDatatype="7" unbalanced="0"/>
    <cacheHierarchy uniqueName="[TUS_appeal_detail_heatmap].[Days_to_decision]" caption="Days_to_decision" attribute="1" defaultMemberUniqueName="[TUS_appeal_detail_heatmap].[Days_to_decision].[All]" allUniqueName="[TUS_appeal_detail_heatmap].[Days_to_decision].[All]" dimensionUniqueName="[TUS_appeal_detail_heatmap]" displayFolder="" count="0" memberValueDatatype="20" unbalanced="0"/>
    <cacheHierarchy uniqueName="[TUS_appeal_detail_heatmap].[Estimated_Expiry]" caption="Estimated_Expiry" attribute="1" time="1" defaultMemberUniqueName="[TUS_appeal_detail_heatmap].[Estimated_Expiry].[All]" allUniqueName="[TUS_appeal_detail_heatmap].[Estimated_Expiry].[All]" dimensionUniqueName="[TUS_appeal_detail_heatmap]" displayFolder="" count="0" memberValueDatatype="7" unbalanced="0"/>
    <cacheHierarchy uniqueName="[TUS_appeal_detail_heatmap].[Validity]" caption="Validity" attribute="1" defaultMemberUniqueName="[TUS_appeal_detail_heatmap].[Validity].[All]" allUniqueName="[TUS_appeal_detail_heatmap].[Validity].[All]" dimensionUniqueName="[TUS_appeal_detail_heatmap]" displayFolder="" count="0" memberValueDatatype="130" unbalanced="0"/>
    <cacheHierarchy uniqueName="[TUS_appeal_detail_heatmap].[Floor Area]" caption="Floor Area" attribute="1" defaultMemberUniqueName="[TUS_appeal_detail_heatmap].[Floor Area].[All]" allUniqueName="[TUS_appeal_detail_heatmap].[Floor Area].[All]" dimensionUniqueName="[TUS_appeal_detail_heatmap]" displayFolder="" count="0" memberValueDatatype="5" unbalanced="0"/>
    <cacheHierarchy uniqueName="[TUS_appeal_detail_heatmap].[Site Area]" caption="Site Area" attribute="1" defaultMemberUniqueName="[TUS_appeal_detail_heatmap].[Site Area].[All]" allUniqueName="[TUS_appeal_detail_heatmap].[Site Area].[All]" dimensionUniqueName="[TUS_appeal_detail_heatmap]" displayFolder="" count="0" memberValueDatatype="5" unbalanced="0"/>
    <cacheHierarchy uniqueName="[TUS_appeal_detail_heatmap].[Planning Authority]" caption="Planning Authority" attribute="1" defaultMemberUniqueName="[TUS_appeal_detail_heatmap].[Planning Authority].[All]" allUniqueName="[TUS_appeal_detail_heatmap].[Planning Authority].[All]" dimensionUniqueName="[TUS_appeal_detail_heatmap]" displayFolder="" count="0" memberValueDatatype="130" unbalanced="0"/>
    <cacheHierarchy uniqueName="[TUS_appeal_detail_heatmap].[Total Development Contribution]" caption="Total Development Contribution" attribute="1" defaultMemberUniqueName="[TUS_appeal_detail_heatmap].[Total Development Contribution].[All]" allUniqueName="[TUS_appeal_detail_heatmap].[Total Development Contribution].[All]" dimensionUniqueName="[TUS_appeal_detail_heatmap]" displayFolder="" count="0" memberValueDatatype="5" unbalanced="0"/>
    <cacheHierarchy uniqueName="[TUS_appeal_detail_heatmap].[Grant Extension (Y/N)]" caption="Grant Extension (Y/N)" attribute="1" defaultMemberUniqueName="[TUS_appeal_detail_heatmap].[Grant Extension (Y/N)].[All]" allUniqueName="[TUS_appeal_detail_heatmap].[Grant Extension (Y/N)].[All]" dimensionUniqueName="[TUS_appeal_detail_heatmap]" displayFolder="" count="0" memberValueDatatype="130" unbalanced="0"/>
    <cacheHierarchy uniqueName="[TUS_appeal_detail_heatmap].[URL]" caption="URL" attribute="1" defaultMemberUniqueName="[TUS_appeal_detail_heatmap].[URL].[All]" allUniqueName="[TUS_appeal_detail_heatmap].[URL].[All]" dimensionUniqueName="[TUS_appeal_detail_heatmap]" displayFolder="" count="0" memberValueDatatype="130" unbalanced="0"/>
    <cacheHierarchy uniqueName="[TUS_appeal_detail_heatmap].[Reasons for refusal]" caption="Reasons for refusal" attribute="1" defaultMemberUniqueName="[TUS_appeal_detail_heatmap].[Reasons for refusal].[All]" allUniqueName="[TUS_appeal_detail_heatmap].[Reasons for refusal].[All]" dimensionUniqueName="[TUS_appeal_detail_heatmap]" displayFolder="" count="0" memberValueDatatype="130" unbalanced="0"/>
    <cacheHierarchy uniqueName="[TUS_appeal_detail_heatmap].[Reasons for acceptance]" caption="Reasons for acceptance" attribute="1" defaultMemberUniqueName="[TUS_appeal_detail_heatmap].[Reasons for acceptance].[All]" allUniqueName="[TUS_appeal_detail_heatmap].[Reasons for acceptance].[All]" dimensionUniqueName="[TUS_appeal_detail_heatmap]" displayFolder="" count="0" memberValueDatatype="130" unbalanced="0"/>
    <cacheHierarchy uniqueName="[TUS_appeal_detail_heatmap].[Conditions for approval]" caption="Conditions for approval" attribute="1" defaultMemberUniqueName="[TUS_appeal_detail_heatmap].[Conditions for approval].[All]" allUniqueName="[TUS_appeal_detail_heatmap].[Conditions for approval].[All]" dimensionUniqueName="[TUS_appeal_detail_heatmap]" displayFolder="" count="0" memberValueDatatype="130" unbalanced="0"/>
    <cacheHierarchy uniqueName="[TUS_appeal_detail_heatmap].[Appeal to ABC/ACP]" caption="Appeal to ABC/ACP" attribute="1" defaultMemberUniqueName="[TUS_appeal_detail_heatmap].[Appeal to ABC/ACP].[All]" allUniqueName="[TUS_appeal_detail_heatmap].[Appeal to ABC/ACP].[All]" dimensionUniqueName="[TUS_appeal_detail_heatmap]" displayFolder="" count="0" memberValueDatatype="130" unbalanced="0"/>
    <cacheHierarchy uniqueName="[TUS_appeal_detail_heatmap].[AppealStatus]" caption="AppealStatus" attribute="1" defaultMemberUniqueName="[TUS_appeal_detail_heatmap].[AppealStatus].[All]" allUniqueName="[TUS_appeal_detail_heatmap].[AppealStatus].[All]" dimensionUniqueName="[TUS_appeal_detail_heatmap]" displayFolder="" count="0" memberValueDatatype="130" unbalanced="0"/>
    <cacheHierarchy uniqueName="[TUS_appeal_detail_heatmap].[Appeal outcome]" caption="Appeal outcome" attribute="1" defaultMemberUniqueName="[TUS_appeal_detail_heatmap].[Appeal outcome].[All]" allUniqueName="[TUS_appeal_detail_heatmap].[Appeal outcome].[All]" dimensionUniqueName="[TUS_appeal_detail_heatmap]" displayFolder="" count="0" memberValueDatatype="130" unbalanced="0"/>
    <cacheHierarchy uniqueName="[TUS_appeal_detail_heatmap].[Appeal detail]" caption="Appeal detail" attribute="1" defaultMemberUniqueName="[TUS_appeal_detail_heatmap].[Appeal detail].[All]" allUniqueName="[TUS_appeal_detail_heatmap].[Appeal detail].[All]" dimensionUniqueName="[TUS_appeal_detail_heatmap]" displayFolder="" count="0" memberValueDatatype="130" unbalanced="0"/>
    <cacheHierarchy uniqueName="[TUS_appeal_detail_heatmap].[Appeal Category]" caption="Appeal Category" attribute="1" defaultMemberUniqueName="[TUS_appeal_detail_heatmap].[Appeal Category].[All]" allUniqueName="[TUS_appeal_detail_heatmap].[Appeal Category].[All]" dimensionUniqueName="[TUS_appeal_detail_heatmap]" displayFolder="" count="0" memberValueDatatype="130" unbalanced="0"/>
    <cacheHierarchy uniqueName="[TUS_appeal_detail_heatmap].[Value]" caption="Value" attribute="1" defaultMemberUniqueName="[TUS_appeal_detail_heatmap].[Value].[All]" allUniqueName="[TUS_appeal_detail_heatmap].[Value].[All]" dimensionUniqueName="[TUS_appeal_detail_heatmap]" displayFolder="" count="0" memberValueDatatype="20" unbalanced="0"/>
    <cacheHierarchy uniqueName="[TUS_approval_heatmap].[Index]" caption="Index" attribute="1" defaultMemberUniqueName="[TUS_approval_heatmap].[Index].[All]" allUniqueName="[TUS_approval_heatmap].[Index].[All]" dimensionUniqueName="[TUS_approval_heatmap]" displayFolder="" count="0" memberValueDatatype="5" unbalanced="0"/>
    <cacheHierarchy uniqueName="[TUS_approval_heatmap].[Reference]" caption="Reference" attribute="1" defaultMemberUniqueName="[TUS_approval_heatmap].[Reference].[All]" allUniqueName="[TUS_approval_heatmap].[Reference].[All]" dimensionUniqueName="[TUS_approval_heatmap]" displayFolder="" count="0" memberValueDatatype="130" unbalanced="0"/>
    <cacheHierarchy uniqueName="[TUS_approval_heatmap].[Applicant name]" caption="Applicant name" attribute="1" defaultMemberUniqueName="[TUS_approval_heatmap].[Applicant name].[All]" allUniqueName="[TUS_approval_heatmap].[Applicant name].[All]" dimensionUniqueName="[TUS_approval_heatmap]" displayFolder="" count="0" memberValueDatatype="130" unbalanced="0"/>
    <cacheHierarchy uniqueName="[TUS_approval_heatmap].[Plant scale (tpa)]" caption="Plant scale (tpa)" attribute="1" defaultMemberUniqueName="[TUS_approval_heatmap].[Plant scale (tpa)].[All]" allUniqueName="[TUS_approval_heatmap].[Plant scale (tpa)].[All]" dimensionUniqueName="[TUS_approval_heatmap]" displayFolder="" count="0" memberValueDatatype="20" unbalanced="0"/>
    <cacheHierarchy uniqueName="[TUS_approval_heatmap].[Scale_Category]" caption="Scale_Category" attribute="1" defaultMemberUniqueName="[TUS_approval_heatmap].[Scale_Category].[All]" allUniqueName="[TUS_approval_heatmap].[Scale_Category].[All]" dimensionUniqueName="[TUS_approval_heatmap]" displayFolder="" count="0" memberValueDatatype="130" unbalanced="0"/>
    <cacheHierarchy uniqueName="[TUS_approval_heatmap].[Energy equivalent (GWh/year)]" caption="Energy equivalent (GWh/year)" attribute="1" defaultMemberUniqueName="[TUS_approval_heatmap].[Energy equivalent (GWh/year)].[All]" allUniqueName="[TUS_approval_heatmap].[Energy equivalent (GWh/year)].[All]" dimensionUniqueName="[TUS_approval_heatmap]" displayFolder="" count="0" memberValueDatatype="5" unbalanced="0"/>
    <cacheHierarchy uniqueName="[TUS_approval_heatmap].[Traffic volumes (HGV/day, LGV/day)]" caption="Traffic volumes (HGV/day, LGV/day)" attribute="1" defaultMemberUniqueName="[TUS_approval_heatmap].[Traffic volumes (HGV/day, LGV/day)].[All]" allUniqueName="[TUS_approval_heatmap].[Traffic volumes (HGV/day, LGV/day)].[All]" dimensionUniqueName="[TUS_approval_heatmap]" displayFolder="" count="0" memberValueDatatype="130" unbalanced="0"/>
    <cacheHierarchy uniqueName="[TUS_approval_heatmap].[Project Heading]" caption="Project Heading" attribute="1" defaultMemberUniqueName="[TUS_approval_heatmap].[Project Heading].[All]" allUniqueName="[TUS_approval_heatmap].[Project Heading].[All]" dimensionUniqueName="[TUS_approval_heatmap]" displayFolder="" count="0" memberValueDatatype="130" unbalanced="0"/>
    <cacheHierarchy uniqueName="[TUS_approval_heatmap].[Description]" caption="Description" attribute="1" defaultMemberUniqueName="[TUS_approval_heatmap].[Description].[All]" allUniqueName="[TUS_approval_heatmap].[Description].[All]" dimensionUniqueName="[TUS_approval_heatmap]" displayFolder="" count="0" memberValueDatatype="130" unbalanced="0"/>
    <cacheHierarchy uniqueName="[TUS_approval_heatmap].[Address]" caption="Address" attribute="1" defaultMemberUniqueName="[TUS_approval_heatmap].[Address].[All]" allUniqueName="[TUS_approval_heatmap].[Address].[All]" dimensionUniqueName="[TUS_approval_heatmap]" displayFolder="" count="0" memberValueDatatype="130" unbalanced="0"/>
    <cacheHierarchy uniqueName="[TUS_approval_heatmap].[Project Site County]" caption="Project Site County" attribute="1" defaultMemberUniqueName="[TUS_approval_heatmap].[Project Site County].[All]" allUniqueName="[TUS_approval_heatmap].[Project Site County].[All]" dimensionUniqueName="[TUS_approval_heatmap]" displayFolder="" count="0" memberValueDatatype="130" unbalanced="0"/>
    <cacheHierarchy uniqueName="[TUS_approval_heatmap].[Latitude]" caption="Latitude" attribute="1" defaultMemberUniqueName="[TUS_approval_heatmap].[Latitude].[All]" allUniqueName="[TUS_approval_heatmap].[Latitude].[All]" dimensionUniqueName="[TUS_approval_heatmap]" displayFolder="" count="0" memberValueDatatype="130" unbalanced="0"/>
    <cacheHierarchy uniqueName="[TUS_approval_heatmap].[Longitude]" caption="Longitude" attribute="1" defaultMemberUniqueName="[TUS_approval_heatmap].[Longitude].[All]" allUniqueName="[TUS_approval_heatmap].[Longitude].[All]" dimensionUniqueName="[TUS_approval_heatmap]" displayFolder="" count="0" memberValueDatatype="5" unbalanced="0"/>
    <cacheHierarchy uniqueName="[TUS_approval_heatmap].[Contract Stage]" caption="Contract Stage" attribute="1" defaultMemberUniqueName="[TUS_approval_heatmap].[Contract Stage].[All]" allUniqueName="[TUS_approval_heatmap].[Contract Stage].[All]" dimensionUniqueName="[TUS_approval_heatmap]" displayFolder="" count="0" memberValueDatatype="130" unbalanced="0"/>
    <cacheHierarchy uniqueName="[TUS_approval_heatmap].[LA Decision]" caption="LA Decision" attribute="1" defaultMemberUniqueName="[TUS_approval_heatmap].[LA Decision].[All]" allUniqueName="[TUS_approval_heatmap].[LA Decision].[All]" dimensionUniqueName="[TUS_approval_heatmap]" displayFolder="" count="0" memberValueDatatype="130" unbalanced="0"/>
    <cacheHierarchy uniqueName="[TUS_approval_heatmap].[LA_decisions_std]" caption="LA_decisions_std" attribute="1" defaultMemberUniqueName="[TUS_approval_heatmap].[LA_decisions_std].[All]" allUniqueName="[TUS_approval_heatmap].[LA_decisions_std].[All]" dimensionUniqueName="[TUS_approval_heatmap]" displayFolder="" count="0" memberValueDatatype="130" unbalanced="0"/>
    <cacheHierarchy uniqueName="[TUS_approval_heatmap].[App_Status]" caption="App_Status" attribute="1" defaultMemberUniqueName="[TUS_approval_heatmap].[App_Status].[All]" allUniqueName="[TUS_approval_heatmap].[App_Status].[All]" dimensionUniqueName="[TUS_approval_heatmap]" displayFolder="" count="0" memberValueDatatype="130" unbalanced="0"/>
    <cacheHierarchy uniqueName="[TUS_approval_heatmap].[Application Date]" caption="Application Date" attribute="1" time="1" defaultMemberUniqueName="[TUS_approval_heatmap].[Application Date].[All]" allUniqueName="[TUS_approval_heatmap].[Application Date].[All]" dimensionUniqueName="[TUS_approval_heatmap]" displayFolder="" count="0" memberValueDatatype="7" unbalanced="0"/>
    <cacheHierarchy uniqueName="[TUS_approval_heatmap].[Application Year]" caption="Application Year" attribute="1" defaultMemberUniqueName="[TUS_approval_heatmap].[Application Year].[All]" allUniqueName="[TUS_approval_heatmap].[Application Year].[All]" dimensionUniqueName="[TUS_approval_heatmap]" displayFolder="" count="0" memberValueDatatype="130" unbalanced="0"/>
    <cacheHierarchy uniqueName="[TUS_approval_heatmap].[Decision Date]" caption="Decision Date" attribute="1" time="1" defaultMemberUniqueName="[TUS_approval_heatmap].[Decision Date].[All]" allUniqueName="[TUS_approval_heatmap].[Decision Date].[All]" dimensionUniqueName="[TUS_approval_heatmap]" displayFolder="" count="0" memberValueDatatype="7" unbalanced="0"/>
    <cacheHierarchy uniqueName="[TUS_approval_heatmap].[Days_to_decision]" caption="Days_to_decision" attribute="1" defaultMemberUniqueName="[TUS_approval_heatmap].[Days_to_decision].[All]" allUniqueName="[TUS_approval_heatmap].[Days_to_decision].[All]" dimensionUniqueName="[TUS_approval_heatmap]" displayFolder="" count="0" memberValueDatatype="20" unbalanced="0"/>
    <cacheHierarchy uniqueName="[TUS_approval_heatmap].[Estimated_Expiry]" caption="Estimated_Expiry" attribute="1" time="1" defaultMemberUniqueName="[TUS_approval_heatmap].[Estimated_Expiry].[All]" allUniqueName="[TUS_approval_heatmap].[Estimated_Expiry].[All]" dimensionUniqueName="[TUS_approval_heatmap]" displayFolder="" count="0" memberValueDatatype="7" unbalanced="0"/>
    <cacheHierarchy uniqueName="[TUS_approval_heatmap].[Validity]" caption="Validity" attribute="1" defaultMemberUniqueName="[TUS_approval_heatmap].[Validity].[All]" allUniqueName="[TUS_approval_heatmap].[Validity].[All]" dimensionUniqueName="[TUS_approval_heatmap]" displayFolder="" count="0" memberValueDatatype="130" unbalanced="0"/>
    <cacheHierarchy uniqueName="[TUS_approval_heatmap].[Floor Area]" caption="Floor Area" attribute="1" defaultMemberUniqueName="[TUS_approval_heatmap].[Floor Area].[All]" allUniqueName="[TUS_approval_heatmap].[Floor Area].[All]" dimensionUniqueName="[TUS_approval_heatmap]" displayFolder="" count="0" memberValueDatatype="5" unbalanced="0"/>
    <cacheHierarchy uniqueName="[TUS_approval_heatmap].[Site Area]" caption="Site Area" attribute="1" defaultMemberUniqueName="[TUS_approval_heatmap].[Site Area].[All]" allUniqueName="[TUS_approval_heatmap].[Site Area].[All]" dimensionUniqueName="[TUS_approval_heatmap]" displayFolder="" count="0" memberValueDatatype="5" unbalanced="0"/>
    <cacheHierarchy uniqueName="[TUS_approval_heatmap].[Planning Authority]" caption="Planning Authority" attribute="1" defaultMemberUniqueName="[TUS_approval_heatmap].[Planning Authority].[All]" allUniqueName="[TUS_approval_heatmap].[Planning Authority].[All]" dimensionUniqueName="[TUS_approval_heatmap]" displayFolder="" count="0" memberValueDatatype="130" unbalanced="0"/>
    <cacheHierarchy uniqueName="[TUS_approval_heatmap].[Total Development Contribution]" caption="Total Development Contribution" attribute="1" defaultMemberUniqueName="[TUS_approval_heatmap].[Total Development Contribution].[All]" allUniqueName="[TUS_approval_heatmap].[Total Development Contribution].[All]" dimensionUniqueName="[TUS_approval_heatmap]" displayFolder="" count="0" memberValueDatatype="5" unbalanced="0"/>
    <cacheHierarchy uniqueName="[TUS_approval_heatmap].[Grant Extension (Y/N)]" caption="Grant Extension (Y/N)" attribute="1" defaultMemberUniqueName="[TUS_approval_heatmap].[Grant Extension (Y/N)].[All]" allUniqueName="[TUS_approval_heatmap].[Grant Extension (Y/N)].[All]" dimensionUniqueName="[TUS_approval_heatmap]" displayFolder="" count="0" memberValueDatatype="130" unbalanced="0"/>
    <cacheHierarchy uniqueName="[TUS_approval_heatmap].[URL]" caption="URL" attribute="1" defaultMemberUniqueName="[TUS_approval_heatmap].[URL].[All]" allUniqueName="[TUS_approval_heatmap].[URL].[All]" dimensionUniqueName="[TUS_approval_heatmap]" displayFolder="" count="0" memberValueDatatype="130" unbalanced="0"/>
    <cacheHierarchy uniqueName="[TUS_approval_heatmap].[Reasons for refusal]" caption="Reasons for refusal" attribute="1" defaultMemberUniqueName="[TUS_approval_heatmap].[Reasons for refusal].[All]" allUniqueName="[TUS_approval_heatmap].[Reasons for refusal].[All]" dimensionUniqueName="[TUS_approval_heatmap]" displayFolder="" count="0" memberValueDatatype="130" unbalanced="0"/>
    <cacheHierarchy uniqueName="[TUS_approval_heatmap].[Reasons for acceptance]" caption="Reasons for acceptance" attribute="1" defaultMemberUniqueName="[TUS_approval_heatmap].[Reasons for acceptance].[All]" allUniqueName="[TUS_approval_heatmap].[Reasons for acceptance].[All]" dimensionUniqueName="[TUS_approval_heatmap]" displayFolder="" count="0" memberValueDatatype="130" unbalanced="0"/>
    <cacheHierarchy uniqueName="[TUS_approval_heatmap].[Conditions for approval]" caption="Conditions for approval" attribute="1" defaultMemberUniqueName="[TUS_approval_heatmap].[Conditions for approval].[All]" allUniqueName="[TUS_approval_heatmap].[Conditions for approval].[All]" dimensionUniqueName="[TUS_approval_heatmap]" displayFolder="" count="0" memberValueDatatype="130" unbalanced="0"/>
    <cacheHierarchy uniqueName="[TUS_approval_heatmap].[Appeal to ABC/ACP]" caption="Appeal to ABC/ACP" attribute="1" defaultMemberUniqueName="[TUS_approval_heatmap].[Appeal to ABC/ACP].[All]" allUniqueName="[TUS_approval_heatmap].[Appeal to ABC/ACP].[All]" dimensionUniqueName="[TUS_approval_heatmap]" displayFolder="" count="0" memberValueDatatype="130" unbalanced="0"/>
    <cacheHierarchy uniqueName="[TUS_approval_heatmap].[AppealStatus]" caption="AppealStatus" attribute="1" defaultMemberUniqueName="[TUS_approval_heatmap].[AppealStatus].[All]" allUniqueName="[TUS_approval_heatmap].[AppealStatus].[All]" dimensionUniqueName="[TUS_approval_heatmap]" displayFolder="" count="0" memberValueDatatype="130" unbalanced="0"/>
    <cacheHierarchy uniqueName="[TUS_approval_heatmap].[Appeal outcome]" caption="Appeal outcome" attribute="1" defaultMemberUniqueName="[TUS_approval_heatmap].[Appeal outcome].[All]" allUniqueName="[TUS_approval_heatmap].[Appeal outcome].[All]" dimensionUniqueName="[TUS_approval_heatmap]" displayFolder="" count="0" memberValueDatatype="130" unbalanced="0"/>
    <cacheHierarchy uniqueName="[TUS_approval_heatmap].[Appeal detail]" caption="Appeal detail" attribute="1" defaultMemberUniqueName="[TUS_approval_heatmap].[Appeal detail].[All]" allUniqueName="[TUS_approval_heatmap].[Appeal detail].[All]" dimensionUniqueName="[TUS_approval_heatmap]" displayFolder="" count="0" memberValueDatatype="130" unbalanced="0"/>
    <cacheHierarchy uniqueName="[TUS_approval_heatmap].[Approval Condition]" caption="Approval Condition" attribute="1" defaultMemberUniqueName="[TUS_approval_heatmap].[Approval Condition].[All]" allUniqueName="[TUS_approval_heatmap].[Approval Condition].[All]" dimensionUniqueName="[TUS_approval_heatmap]" displayFolder="" count="0" memberValueDatatype="130" unbalanced="0"/>
    <cacheHierarchy uniqueName="[TUS_approval_heatmap].[Value]" caption="Value" attribute="1" defaultMemberUniqueName="[TUS_approval_heatmap].[Value].[All]" allUniqueName="[TUS_approval_heatmap].[Value].[All]" dimensionUniqueName="[TUS_approval_heatmap]" displayFolder="" count="0" memberValueDatatype="20" unbalanced="0"/>
    <cacheHierarchy uniqueName="[TUS_feedstocks].[Index]" caption="Index" attribute="1" defaultMemberUniqueName="[TUS_feedstocks].[Index].[All]" allUniqueName="[TUS_feedstocks].[Index].[All]" dimensionUniqueName="[TUS_feedstocks]" displayFolder="" count="0" memberValueDatatype="5" unbalanced="0"/>
    <cacheHierarchy uniqueName="[TUS_feedstocks].[Reference]" caption="Reference" attribute="1" defaultMemberUniqueName="[TUS_feedstocks].[Reference].[All]" allUniqueName="[TUS_feedstocks].[Reference].[All]" dimensionUniqueName="[TUS_feedstocks]" displayFolder="" count="0" memberValueDatatype="130" unbalanced="0"/>
    <cacheHierarchy uniqueName="[TUS_feedstocks].[Applicant name]" caption="Applicant name" attribute="1" defaultMemberUniqueName="[TUS_feedstocks].[Applicant name].[All]" allUniqueName="[TUS_feedstocks].[Applicant name].[All]" dimensionUniqueName="[TUS_feedstocks]" displayFolder="" count="0" memberValueDatatype="130" unbalanced="0"/>
    <cacheHierarchy uniqueName="[TUS_feedstocks].[Plant scale (tpa)]" caption="Plant scale (tpa)" attribute="1" defaultMemberUniqueName="[TUS_feedstocks].[Plant scale (tpa)].[All]" allUniqueName="[TUS_feedstocks].[Plant scale (tpa)].[All]" dimensionUniqueName="[TUS_feedstocks]" displayFolder="" count="0" memberValueDatatype="20" unbalanced="0"/>
    <cacheHierarchy uniqueName="[TUS_feedstocks].[Scale_Category]" caption="Scale_Category" attribute="1" defaultMemberUniqueName="[TUS_feedstocks].[Scale_Category].[All]" allUniqueName="[TUS_feedstocks].[Scale_Category].[All]" dimensionUniqueName="[TUS_feedstocks]" displayFolder="" count="0" memberValueDatatype="130" unbalanced="0"/>
    <cacheHierarchy uniqueName="[TUS_feedstocks].[Energy equivalent (GWh/year)]" caption="Energy equivalent (GWh/year)" attribute="1" defaultMemberUniqueName="[TUS_feedstocks].[Energy equivalent (GWh/year)].[All]" allUniqueName="[TUS_feedstocks].[Energy equivalent (GWh/year)].[All]" dimensionUniqueName="[TUS_feedstocks]" displayFolder="" count="0" memberValueDatatype="5" unbalanced="0"/>
    <cacheHierarchy uniqueName="[TUS_feedstocks].[Feedstocks (categorised)]" caption="Feedstocks (categorised)" attribute="1" defaultMemberUniqueName="[TUS_feedstocks].[Feedstocks (categorised)].[All]" allUniqueName="[TUS_feedstocks].[Feedstocks (categorised)].[All]" dimensionUniqueName="[TUS_feedstocks]" displayFolder="" count="0" memberValueDatatype="130" unbalanced="0"/>
    <cacheHierarchy uniqueName="[TUS_feedstocks].[Project Heading]" caption="Project Heading" attribute="1" defaultMemberUniqueName="[TUS_feedstocks].[Project Heading].[All]" allUniqueName="[TUS_feedstocks].[Project Heading].[All]" dimensionUniqueName="[TUS_feedstocks]" displayFolder="" count="0" memberValueDatatype="130" unbalanced="0"/>
    <cacheHierarchy uniqueName="[TUS_feedstocks].[Description]" caption="Description" attribute="1" defaultMemberUniqueName="[TUS_feedstocks].[Description].[All]" allUniqueName="[TUS_feedstocks].[Description].[All]" dimensionUniqueName="[TUS_feedstocks]" displayFolder="" count="0" memberValueDatatype="130" unbalanced="0"/>
    <cacheHierarchy uniqueName="[TUS_feedstocks].[Address]" caption="Address" attribute="1" defaultMemberUniqueName="[TUS_feedstocks].[Address].[All]" allUniqueName="[TUS_feedstocks].[Address].[All]" dimensionUniqueName="[TUS_feedstocks]" displayFolder="" count="0" memberValueDatatype="130" unbalanced="0"/>
    <cacheHierarchy uniqueName="[TUS_feedstocks].[Project Site County]" caption="Project Site County" attribute="1" defaultMemberUniqueName="[TUS_feedstocks].[Project Site County].[All]" allUniqueName="[TUS_feedstocks].[Project Site County].[All]" dimensionUniqueName="[TUS_feedstocks]" displayFolder="" count="0" memberValueDatatype="130" unbalanced="0"/>
    <cacheHierarchy uniqueName="[TUS_feedstocks].[Latitude]" caption="Latitude" attribute="1" defaultMemberUniqueName="[TUS_feedstocks].[Latitude].[All]" allUniqueName="[TUS_feedstocks].[Latitude].[All]" dimensionUniqueName="[TUS_feedstocks]" displayFolder="" count="0" memberValueDatatype="130" unbalanced="0"/>
    <cacheHierarchy uniqueName="[TUS_feedstocks].[Longitude]" caption="Longitude" attribute="1" defaultMemberUniqueName="[TUS_feedstocks].[Longitude].[All]" allUniqueName="[TUS_feedstocks].[Longitude].[All]" dimensionUniqueName="[TUS_feedstocks]" displayFolder="" count="0" memberValueDatatype="5" unbalanced="0"/>
    <cacheHierarchy uniqueName="[TUS_feedstocks].[Contract Stage]" caption="Contract Stage" attribute="1" defaultMemberUniqueName="[TUS_feedstocks].[Contract Stage].[All]" allUniqueName="[TUS_feedstocks].[Contract Stage].[All]" dimensionUniqueName="[TUS_feedstocks]" displayFolder="" count="0" memberValueDatatype="130" unbalanced="0"/>
    <cacheHierarchy uniqueName="[TUS_feedstocks].[LA Decision]" caption="LA Decision" attribute="1" defaultMemberUniqueName="[TUS_feedstocks].[LA Decision].[All]" allUniqueName="[TUS_feedstocks].[LA Decision].[All]" dimensionUniqueName="[TUS_feedstocks]" displayFolder="" count="0" memberValueDatatype="130" unbalanced="0"/>
    <cacheHierarchy uniqueName="[TUS_feedstocks].[LA_decisions_std]" caption="LA_decisions_std" attribute="1" defaultMemberUniqueName="[TUS_feedstocks].[LA_decisions_std].[All]" allUniqueName="[TUS_feedstocks].[LA_decisions_std].[All]" dimensionUniqueName="[TUS_feedstocks]" displayFolder="" count="0" memberValueDatatype="130" unbalanced="0"/>
    <cacheHierarchy uniqueName="[TUS_feedstocks].[App_Status]" caption="App_Status" attribute="1" defaultMemberUniqueName="[TUS_feedstocks].[App_Status].[All]" allUniqueName="[TUS_feedstocks].[App_Status].[All]" dimensionUniqueName="[TUS_feedstocks]" displayFolder="" count="0" memberValueDatatype="130" unbalanced="0"/>
    <cacheHierarchy uniqueName="[TUS_feedstocks].[Application Date]" caption="Application Date" attribute="1" time="1" defaultMemberUniqueName="[TUS_feedstocks].[Application Date].[All]" allUniqueName="[TUS_feedstocks].[Application Date].[All]" dimensionUniqueName="[TUS_feedstocks]" displayFolder="" count="0" memberValueDatatype="7" unbalanced="0"/>
    <cacheHierarchy uniqueName="[TUS_feedstocks].[Application Year]" caption="Application Year" attribute="1" defaultMemberUniqueName="[TUS_feedstocks].[Application Year].[All]" allUniqueName="[TUS_feedstocks].[Application Year].[All]" dimensionUniqueName="[TUS_feedstocks]" displayFolder="" count="0" memberValueDatatype="130" unbalanced="0"/>
    <cacheHierarchy uniqueName="[TUS_feedstocks].[Decision Date]" caption="Decision Date" attribute="1" time="1" defaultMemberUniqueName="[TUS_feedstocks].[Decision Date].[All]" allUniqueName="[TUS_feedstocks].[Decision Date].[All]" dimensionUniqueName="[TUS_feedstocks]" displayFolder="" count="0" memberValueDatatype="7" unbalanced="0"/>
    <cacheHierarchy uniqueName="[TUS_feedstocks].[Days_to_decision]" caption="Days_to_decision" attribute="1" defaultMemberUniqueName="[TUS_feedstocks].[Days_to_decision].[All]" allUniqueName="[TUS_feedstocks].[Days_to_decision].[All]" dimensionUniqueName="[TUS_feedstocks]" displayFolder="" count="0" memberValueDatatype="20" unbalanced="0"/>
    <cacheHierarchy uniqueName="[TUS_feedstocks].[Estimated_Expiry]" caption="Estimated_Expiry" attribute="1" time="1" defaultMemberUniqueName="[TUS_feedstocks].[Estimated_Expiry].[All]" allUniqueName="[TUS_feedstocks].[Estimated_Expiry].[All]" dimensionUniqueName="[TUS_feedstocks]" displayFolder="" count="0" memberValueDatatype="7" unbalanced="0"/>
    <cacheHierarchy uniqueName="[TUS_feedstocks].[Validity]" caption="Validity" attribute="1" defaultMemberUniqueName="[TUS_feedstocks].[Validity].[All]" allUniqueName="[TUS_feedstocks].[Validity].[All]" dimensionUniqueName="[TUS_feedstocks]" displayFolder="" count="0" memberValueDatatype="130" unbalanced="0"/>
    <cacheHierarchy uniqueName="[TUS_feedstocks].[Floor Area]" caption="Floor Area" attribute="1" defaultMemberUniqueName="[TUS_feedstocks].[Floor Area].[All]" allUniqueName="[TUS_feedstocks].[Floor Area].[All]" dimensionUniqueName="[TUS_feedstocks]" displayFolder="" count="0" memberValueDatatype="5" unbalanced="0"/>
    <cacheHierarchy uniqueName="[TUS_feedstocks].[Site Area]" caption="Site Area" attribute="1" defaultMemberUniqueName="[TUS_feedstocks].[Site Area].[All]" allUniqueName="[TUS_feedstocks].[Site Area].[All]" dimensionUniqueName="[TUS_feedstocks]" displayFolder="" count="0" memberValueDatatype="5" unbalanced="0"/>
    <cacheHierarchy uniqueName="[TUS_feedstocks].[Planning Authority]" caption="Planning Authority" attribute="1" defaultMemberUniqueName="[TUS_feedstocks].[Planning Authority].[All]" allUniqueName="[TUS_feedstocks].[Planning Authority].[All]" dimensionUniqueName="[TUS_feedstocks]" displayFolder="" count="0" memberValueDatatype="130" unbalanced="0"/>
    <cacheHierarchy uniqueName="[TUS_feedstocks].[Total Development Contribution]" caption="Total Development Contribution" attribute="1" defaultMemberUniqueName="[TUS_feedstocks].[Total Development Contribution].[All]" allUniqueName="[TUS_feedstocks].[Total Development Contribution].[All]" dimensionUniqueName="[TUS_feedstocks]" displayFolder="" count="0" memberValueDatatype="5" unbalanced="0"/>
    <cacheHierarchy uniqueName="[TUS_feedstocks].[Grant Extension (Y/N)]" caption="Grant Extension (Y/N)" attribute="1" defaultMemberUniqueName="[TUS_feedstocks].[Grant Extension (Y/N)].[All]" allUniqueName="[TUS_feedstocks].[Grant Extension (Y/N)].[All]" dimensionUniqueName="[TUS_feedstocks]" displayFolder="" count="0" memberValueDatatype="130" unbalanced="0"/>
    <cacheHierarchy uniqueName="[TUS_feedstocks].[URL]" caption="URL" attribute="1" defaultMemberUniqueName="[TUS_feedstocks].[URL].[All]" allUniqueName="[TUS_feedstocks].[URL].[All]" dimensionUniqueName="[TUS_feedstocks]" displayFolder="" count="0" memberValueDatatype="130" unbalanced="0"/>
    <cacheHierarchy uniqueName="[TUS_feedstocks].[Reasons for refusal]" caption="Reasons for refusal" attribute="1" defaultMemberUniqueName="[TUS_feedstocks].[Reasons for refusal].[All]" allUniqueName="[TUS_feedstocks].[Reasons for refusal].[All]" dimensionUniqueName="[TUS_feedstocks]" displayFolder="" count="0" memberValueDatatype="130" unbalanced="0"/>
    <cacheHierarchy uniqueName="[TUS_feedstocks].[Reasons for acceptance]" caption="Reasons for acceptance" attribute="1" defaultMemberUniqueName="[TUS_feedstocks].[Reasons for acceptance].[All]" allUniqueName="[TUS_feedstocks].[Reasons for acceptance].[All]" dimensionUniqueName="[TUS_feedstocks]" displayFolder="" count="0" memberValueDatatype="130" unbalanced="0"/>
    <cacheHierarchy uniqueName="[TUS_feedstocks].[Conditions for approval]" caption="Conditions for approval" attribute="1" defaultMemberUniqueName="[TUS_feedstocks].[Conditions for approval].[All]" allUniqueName="[TUS_feedstocks].[Conditions for approval].[All]" dimensionUniqueName="[TUS_feedstocks]" displayFolder="" count="0" memberValueDatatype="130" unbalanced="0"/>
    <cacheHierarchy uniqueName="[TUS_feedstocks].[Appeal to ABC/ACP]" caption="Appeal to ABC/ACP" attribute="1" defaultMemberUniqueName="[TUS_feedstocks].[Appeal to ABC/ACP].[All]" allUniqueName="[TUS_feedstocks].[Appeal to ABC/ACP].[All]" dimensionUniqueName="[TUS_feedstocks]" displayFolder="" count="0" memberValueDatatype="130" unbalanced="0"/>
    <cacheHierarchy uniqueName="[TUS_feedstocks].[AppealStatus]" caption="AppealStatus" attribute="1" defaultMemberUniqueName="[TUS_feedstocks].[AppealStatus].[All]" allUniqueName="[TUS_feedstocks].[AppealStatus].[All]" dimensionUniqueName="[TUS_feedstocks]" displayFolder="" count="0" memberValueDatatype="130" unbalanced="0"/>
    <cacheHierarchy uniqueName="[TUS_feedstocks].[Appeal outcome]" caption="Appeal outcome" attribute="1" defaultMemberUniqueName="[TUS_feedstocks].[Appeal outcome].[All]" allUniqueName="[TUS_feedstocks].[Appeal outcome].[All]" dimensionUniqueName="[TUS_feedstocks]" displayFolder="" count="0" memberValueDatatype="130" unbalanced="0"/>
    <cacheHierarchy uniqueName="[TUS_feedstocks].[Appeal detail]" caption="Appeal detail" attribute="1" defaultMemberUniqueName="[TUS_feedstocks].[Appeal detail].[All]" allUniqueName="[TUS_feedstocks].[Appeal detail].[All]" dimensionUniqueName="[TUS_feedstocks]" displayFolder="" count="0" memberValueDatatype="130" unbalanced="0"/>
    <cacheHierarchy uniqueName="[TUS_feedstocks].[Feedstocks]" caption="Feedstocks" attribute="1" defaultMemberUniqueName="[TUS_feedstocks].[Feedstocks].[All]" allUniqueName="[TUS_feedstocks].[Feedstocks].[All]" dimensionUniqueName="[TUS_feedstocks]" displayFolder="" count="0" memberValueDatatype="130" unbalanced="0"/>
    <cacheHierarchy uniqueName="[TUS_feedstocks].[Tonnage]" caption="Tonnage" attribute="1" defaultMemberUniqueName="[TUS_feedstocks].[Tonnage].[All]" allUniqueName="[TUS_feedstocks].[Tonnage].[All]" dimensionUniqueName="[TUS_feedstocks]" displayFolder="" count="0" memberValueDatatype="20" unbalanced="0"/>
    <cacheHierarchy uniqueName="[TUS_refusal_heatmap].[Index]" caption="Index" attribute="1" defaultMemberUniqueName="[TUS_refusal_heatmap].[Index].[All]" allUniqueName="[TUS_refusal_heatmap].[Index].[All]" dimensionUniqueName="[TUS_refusal_heatmap]" displayFolder="" count="0" memberValueDatatype="5" unbalanced="0"/>
    <cacheHierarchy uniqueName="[TUS_refusal_heatmap].[Reference]" caption="Reference" attribute="1" defaultMemberUniqueName="[TUS_refusal_heatmap].[Reference].[All]" allUniqueName="[TUS_refusal_heatmap].[Reference].[All]" dimensionUniqueName="[TUS_refusal_heatmap]" displayFolder="" count="0" memberValueDatatype="130" unbalanced="0"/>
    <cacheHierarchy uniqueName="[TUS_refusal_heatmap].[Applicant name]" caption="Applicant name" attribute="1" defaultMemberUniqueName="[TUS_refusal_heatmap].[Applicant name].[All]" allUniqueName="[TUS_refusal_heatmap].[Applicant name].[All]" dimensionUniqueName="[TUS_refusal_heatmap]" displayFolder="" count="0" memberValueDatatype="130" unbalanced="0"/>
    <cacheHierarchy uniqueName="[TUS_refusal_heatmap].[Plant scale (tpa)]" caption="Plant scale (tpa)" attribute="1" defaultMemberUniqueName="[TUS_refusal_heatmap].[Plant scale (tpa)].[All]" allUniqueName="[TUS_refusal_heatmap].[Plant scale (tpa)].[All]" dimensionUniqueName="[TUS_refusal_heatmap]" displayFolder="" count="0" memberValueDatatype="20" unbalanced="0"/>
    <cacheHierarchy uniqueName="[TUS_refusal_heatmap].[Scale_Category]" caption="Scale_Category" attribute="1" defaultMemberUniqueName="[TUS_refusal_heatmap].[Scale_Category].[All]" allUniqueName="[TUS_refusal_heatmap].[Scale_Category].[All]" dimensionUniqueName="[TUS_refusal_heatmap]" displayFolder="" count="0" memberValueDatatype="130" unbalanced="0"/>
    <cacheHierarchy uniqueName="[TUS_refusal_heatmap].[Energy equivalent (GWh/year)]" caption="Energy equivalent (GWh/year)" attribute="1" defaultMemberUniqueName="[TUS_refusal_heatmap].[Energy equivalent (GWh/year)].[All]" allUniqueName="[TUS_refusal_heatmap].[Energy equivalent (GWh/year)].[All]" dimensionUniqueName="[TUS_refusal_heatmap]" displayFolder="" count="0" memberValueDatatype="5" unbalanced="0"/>
    <cacheHierarchy uniqueName="[TUS_refusal_heatmap].[Traffic volumes (HGV/day, LGV/day)]" caption="Traffic volumes (HGV/day, LGV/day)" attribute="1" defaultMemberUniqueName="[TUS_refusal_heatmap].[Traffic volumes (HGV/day, LGV/day)].[All]" allUniqueName="[TUS_refusal_heatmap].[Traffic volumes (HGV/day, LGV/day)].[All]" dimensionUniqueName="[TUS_refusal_heatmap]" displayFolder="" count="0" memberValueDatatype="130" unbalanced="0"/>
    <cacheHierarchy uniqueName="[TUS_refusal_heatmap].[Project Heading]" caption="Project Heading" attribute="1" defaultMemberUniqueName="[TUS_refusal_heatmap].[Project Heading].[All]" allUniqueName="[TUS_refusal_heatmap].[Project Heading].[All]" dimensionUniqueName="[TUS_refusal_heatmap]" displayFolder="" count="0" memberValueDatatype="130" unbalanced="0"/>
    <cacheHierarchy uniqueName="[TUS_refusal_heatmap].[Description]" caption="Description" attribute="1" defaultMemberUniqueName="[TUS_refusal_heatmap].[Description].[All]" allUniqueName="[TUS_refusal_heatmap].[Description].[All]" dimensionUniqueName="[TUS_refusal_heatmap]" displayFolder="" count="0" memberValueDatatype="130" unbalanced="0"/>
    <cacheHierarchy uniqueName="[TUS_refusal_heatmap].[Address]" caption="Address" attribute="1" defaultMemberUniqueName="[TUS_refusal_heatmap].[Address].[All]" allUniqueName="[TUS_refusal_heatmap].[Address].[All]" dimensionUniqueName="[TUS_refusal_heatmap]" displayFolder="" count="0" memberValueDatatype="130" unbalanced="0"/>
    <cacheHierarchy uniqueName="[TUS_refusal_heatmap].[Project Site County]" caption="Project Site County" attribute="1" defaultMemberUniqueName="[TUS_refusal_heatmap].[Project Site County].[All]" allUniqueName="[TUS_refusal_heatmap].[Project Site County].[All]" dimensionUniqueName="[TUS_refusal_heatmap]" displayFolder="" count="0" memberValueDatatype="130" unbalanced="0"/>
    <cacheHierarchy uniqueName="[TUS_refusal_heatmap].[Latitude]" caption="Latitude" attribute="1" defaultMemberUniqueName="[TUS_refusal_heatmap].[Latitude].[All]" allUniqueName="[TUS_refusal_heatmap].[Latitude].[All]" dimensionUniqueName="[TUS_refusal_heatmap]" displayFolder="" count="0" memberValueDatatype="130" unbalanced="0"/>
    <cacheHierarchy uniqueName="[TUS_refusal_heatmap].[Longitude]" caption="Longitude" attribute="1" defaultMemberUniqueName="[TUS_refusal_heatmap].[Longitude].[All]" allUniqueName="[TUS_refusal_heatmap].[Longitude].[All]" dimensionUniqueName="[TUS_refusal_heatmap]" displayFolder="" count="0" memberValueDatatype="5" unbalanced="0"/>
    <cacheHierarchy uniqueName="[TUS_refusal_heatmap].[Contract Stage]" caption="Contract Stage" attribute="1" defaultMemberUniqueName="[TUS_refusal_heatmap].[Contract Stage].[All]" allUniqueName="[TUS_refusal_heatmap].[Contract Stage].[All]" dimensionUniqueName="[TUS_refusal_heatmap]" displayFolder="" count="0" memberValueDatatype="130" unbalanced="0"/>
    <cacheHierarchy uniqueName="[TUS_refusal_heatmap].[LA Decision]" caption="LA Decision" attribute="1" defaultMemberUniqueName="[TUS_refusal_heatmap].[LA Decision].[All]" allUniqueName="[TUS_refusal_heatmap].[LA Decision].[All]" dimensionUniqueName="[TUS_refusal_heatmap]" displayFolder="" count="0" memberValueDatatype="130" unbalanced="0"/>
    <cacheHierarchy uniqueName="[TUS_refusal_heatmap].[LA_decisions_std]" caption="LA_decisions_std" attribute="1" defaultMemberUniqueName="[TUS_refusal_heatmap].[LA_decisions_std].[All]" allUniqueName="[TUS_refusal_heatmap].[LA_decisions_std].[All]" dimensionUniqueName="[TUS_refusal_heatmap]" displayFolder="" count="0" memberValueDatatype="130" unbalanced="0"/>
    <cacheHierarchy uniqueName="[TUS_refusal_heatmap].[App_Status]" caption="App_Status" attribute="1" defaultMemberUniqueName="[TUS_refusal_heatmap].[App_Status].[All]" allUniqueName="[TUS_refusal_heatmap].[App_Status].[All]" dimensionUniqueName="[TUS_refusal_heatmap]" displayFolder="" count="0" memberValueDatatype="130" unbalanced="0"/>
    <cacheHierarchy uniqueName="[TUS_refusal_heatmap].[Application Date]" caption="Application Date" attribute="1" time="1" defaultMemberUniqueName="[TUS_refusal_heatmap].[Application Date].[All]" allUniqueName="[TUS_refusal_heatmap].[Application Date].[All]" dimensionUniqueName="[TUS_refusal_heatmap]" displayFolder="" count="0" memberValueDatatype="7" unbalanced="0"/>
    <cacheHierarchy uniqueName="[TUS_refusal_heatmap].[Application Year]" caption="Application Year" attribute="1" defaultMemberUniqueName="[TUS_refusal_heatmap].[Application Year].[All]" allUniqueName="[TUS_refusal_heatmap].[Application Year].[All]" dimensionUniqueName="[TUS_refusal_heatmap]" displayFolder="" count="0" memberValueDatatype="130" unbalanced="0"/>
    <cacheHierarchy uniqueName="[TUS_refusal_heatmap].[Decision Date]" caption="Decision Date" attribute="1" time="1" defaultMemberUniqueName="[TUS_refusal_heatmap].[Decision Date].[All]" allUniqueName="[TUS_refusal_heatmap].[Decision Date].[All]" dimensionUniqueName="[TUS_refusal_heatmap]" displayFolder="" count="0" memberValueDatatype="7" unbalanced="0"/>
    <cacheHierarchy uniqueName="[TUS_refusal_heatmap].[Days_to_decision]" caption="Days_to_decision" attribute="1" defaultMemberUniqueName="[TUS_refusal_heatmap].[Days_to_decision].[All]" allUniqueName="[TUS_refusal_heatmap].[Days_to_decision].[All]" dimensionUniqueName="[TUS_refusal_heatmap]" displayFolder="" count="0" memberValueDatatype="20" unbalanced="0"/>
    <cacheHierarchy uniqueName="[TUS_refusal_heatmap].[Estimated_Expiry]" caption="Estimated_Expiry" attribute="1" time="1" defaultMemberUniqueName="[TUS_refusal_heatmap].[Estimated_Expiry].[All]" allUniqueName="[TUS_refusal_heatmap].[Estimated_Expiry].[All]" dimensionUniqueName="[TUS_refusal_heatmap]" displayFolder="" count="0" memberValueDatatype="7" unbalanced="0"/>
    <cacheHierarchy uniqueName="[TUS_refusal_heatmap].[Validity]" caption="Validity" attribute="1" defaultMemberUniqueName="[TUS_refusal_heatmap].[Validity].[All]" allUniqueName="[TUS_refusal_heatmap].[Validity].[All]" dimensionUniqueName="[TUS_refusal_heatmap]" displayFolder="" count="0" memberValueDatatype="130" unbalanced="0"/>
    <cacheHierarchy uniqueName="[TUS_refusal_heatmap].[Floor Area]" caption="Floor Area" attribute="1" defaultMemberUniqueName="[TUS_refusal_heatmap].[Floor Area].[All]" allUniqueName="[TUS_refusal_heatmap].[Floor Area].[All]" dimensionUniqueName="[TUS_refusal_heatmap]" displayFolder="" count="0" memberValueDatatype="5" unbalanced="0"/>
    <cacheHierarchy uniqueName="[TUS_refusal_heatmap].[Site Area]" caption="Site Area" attribute="1" defaultMemberUniqueName="[TUS_refusal_heatmap].[Site Area].[All]" allUniqueName="[TUS_refusal_heatmap].[Site Area].[All]" dimensionUniqueName="[TUS_refusal_heatmap]" displayFolder="" count="0" memberValueDatatype="5" unbalanced="0"/>
    <cacheHierarchy uniqueName="[TUS_refusal_heatmap].[Planning Authority]" caption="Planning Authority" attribute="1" defaultMemberUniqueName="[TUS_refusal_heatmap].[Planning Authority].[All]" allUniqueName="[TUS_refusal_heatmap].[Planning Authority].[All]" dimensionUniqueName="[TUS_refusal_heatmap]" displayFolder="" count="0" memberValueDatatype="130" unbalanced="0"/>
    <cacheHierarchy uniqueName="[TUS_refusal_heatmap].[Total Development Contribution]" caption="Total Development Contribution" attribute="1" defaultMemberUniqueName="[TUS_refusal_heatmap].[Total Development Contribution].[All]" allUniqueName="[TUS_refusal_heatmap].[Total Development Contribution].[All]" dimensionUniqueName="[TUS_refusal_heatmap]" displayFolder="" count="0" memberValueDatatype="5" unbalanced="0"/>
    <cacheHierarchy uniqueName="[TUS_refusal_heatmap].[Grant Extension (Y/N)]" caption="Grant Extension (Y/N)" attribute="1" defaultMemberUniqueName="[TUS_refusal_heatmap].[Grant Extension (Y/N)].[All]" allUniqueName="[TUS_refusal_heatmap].[Grant Extension (Y/N)].[All]" dimensionUniqueName="[TUS_refusal_heatmap]" displayFolder="" count="0" memberValueDatatype="130" unbalanced="0"/>
    <cacheHierarchy uniqueName="[TUS_refusal_heatmap].[URL]" caption="URL" attribute="1" defaultMemberUniqueName="[TUS_refusal_heatmap].[URL].[All]" allUniqueName="[TUS_refusal_heatmap].[URL].[All]" dimensionUniqueName="[TUS_refusal_heatmap]" displayFolder="" count="0" memberValueDatatype="130" unbalanced="0"/>
    <cacheHierarchy uniqueName="[TUS_refusal_heatmap].[Reasons for refusal]" caption="Reasons for refusal" attribute="1" defaultMemberUniqueName="[TUS_refusal_heatmap].[Reasons for refusal].[All]" allUniqueName="[TUS_refusal_heatmap].[Reasons for refusal].[All]" dimensionUniqueName="[TUS_refusal_heatmap]" displayFolder="" count="0" memberValueDatatype="130" unbalanced="0"/>
    <cacheHierarchy uniqueName="[TUS_refusal_heatmap].[Reasons for acceptance]" caption="Reasons for acceptance" attribute="1" defaultMemberUniqueName="[TUS_refusal_heatmap].[Reasons for acceptance].[All]" allUniqueName="[TUS_refusal_heatmap].[Reasons for acceptance].[All]" dimensionUniqueName="[TUS_refusal_heatmap]" displayFolder="" count="0" memberValueDatatype="130" unbalanced="0"/>
    <cacheHierarchy uniqueName="[TUS_refusal_heatmap].[Conditions for approval]" caption="Conditions for approval" attribute="1" defaultMemberUniqueName="[TUS_refusal_heatmap].[Conditions for approval].[All]" allUniqueName="[TUS_refusal_heatmap].[Conditions for approval].[All]" dimensionUniqueName="[TUS_refusal_heatmap]" displayFolder="" count="0" memberValueDatatype="130" unbalanced="0"/>
    <cacheHierarchy uniqueName="[TUS_refusal_heatmap].[Appeal to ABC/ACP]" caption="Appeal to ABC/ACP" attribute="1" defaultMemberUniqueName="[TUS_refusal_heatmap].[Appeal to ABC/ACP].[All]" allUniqueName="[TUS_refusal_heatmap].[Appeal to ABC/ACP].[All]" dimensionUniqueName="[TUS_refusal_heatmap]" displayFolder="" count="0" memberValueDatatype="130" unbalanced="0"/>
    <cacheHierarchy uniqueName="[TUS_refusal_heatmap].[AppealStatus]" caption="AppealStatus" attribute="1" defaultMemberUniqueName="[TUS_refusal_heatmap].[AppealStatus].[All]" allUniqueName="[TUS_refusal_heatmap].[AppealStatus].[All]" dimensionUniqueName="[TUS_refusal_heatmap]" displayFolder="" count="0" memberValueDatatype="130" unbalanced="0"/>
    <cacheHierarchy uniqueName="[TUS_refusal_heatmap].[Appeal outcome]" caption="Appeal outcome" attribute="1" defaultMemberUniqueName="[TUS_refusal_heatmap].[Appeal outcome].[All]" allUniqueName="[TUS_refusal_heatmap].[Appeal outcome].[All]" dimensionUniqueName="[TUS_refusal_heatmap]" displayFolder="" count="0" memberValueDatatype="130" unbalanced="0"/>
    <cacheHierarchy uniqueName="[TUS_refusal_heatmap].[Appeal detail]" caption="Appeal detail" attribute="1" defaultMemberUniqueName="[TUS_refusal_heatmap].[Appeal detail].[All]" allUniqueName="[TUS_refusal_heatmap].[Appeal detail].[All]" dimensionUniqueName="[TUS_refusal_heatmap]" displayFolder="" count="0" memberValueDatatype="130" unbalanced="0"/>
    <cacheHierarchy uniqueName="[TUS_refusal_heatmap].[Refusal Category]" caption="Refusal Category" attribute="1" defaultMemberUniqueName="[TUS_refusal_heatmap].[Refusal Category].[All]" allUniqueName="[TUS_refusal_heatmap].[Refusal Category].[All]" dimensionUniqueName="[TUS_refusal_heatmap]" displayFolder="" count="0" memberValueDatatype="130" unbalanced="0"/>
    <cacheHierarchy uniqueName="[TUS_refusal_heatmap].[Value]" caption="Value" attribute="1" defaultMemberUniqueName="[TUS_refusal_heatmap].[Value].[All]" allUniqueName="[TUS_refusal_heatmap].[Value].[All]" dimensionUniqueName="[TUS_refusal_heatmap]" displayFolder="" count="0" memberValueDatatype="20" unbalanced="0"/>
    <cacheHierarchy uniqueName="[Measures].[__XL_Count TUS_Analysis]" caption="__XL_Count TUS_Analysis" measure="1" displayFolder="" measureGroup="TUS_Analysis" count="0" hidden="1"/>
    <cacheHierarchy uniqueName="[Measures].[__XL_Count TUS_feedstocks]" caption="__XL_Count TUS_feedstocks" measure="1" displayFolder="" measureGroup="TUS_feedstocks" count="0" hidden="1"/>
    <cacheHierarchy uniqueName="[Measures].[__XL_Count TUS_refusal_heatmap]" caption="__XL_Count TUS_refusal_heatmap" measure="1" displayFolder="" measureGroup="TUS_refusal_heatmap" count="0" hidden="1"/>
    <cacheHierarchy uniqueName="[Measures].[__XL_Count TUS_approval_heatmap]" caption="__XL_Count TUS_approval_heatmap" measure="1" displayFolder="" measureGroup="TUS_approval_heatmap" count="0" hidden="1"/>
    <cacheHierarchy uniqueName="[Measures].[__XL_Count TUS_appeal_detail_heatmap]" caption="__XL_Count TUS_appeal_detail_heatmap" measure="1" displayFolder="" measureGroup="TUS_appeal_detail_heatmap" count="0" hidden="1"/>
    <cacheHierarchy uniqueName="[Measures].[__No measures defined]" caption="__No measures defined" measure="1" displayFolder="" count="0" hidden="1"/>
    <cacheHierarchy uniqueName="[Measures].[Count of Reference]" caption="Count of Reference" measure="1" displayFolder="" measureGroup="TUS_Analysis" count="0" hidden="1">
      <extLst>
        <ext xmlns:x15="http://schemas.microsoft.com/office/spreadsheetml/2010/11/main" uri="{B97F6D7D-B522-45F9-BDA1-12C45D357490}">
          <x15:cacheHierarchy aggregatedColumn="1"/>
        </ext>
      </extLst>
    </cacheHierarchy>
    <cacheHierarchy uniqueName="[Measures].[Sum of Energy equivalent (GWh/year)]" caption="Sum of Energy equivalent (GWh/year)" measure="1" displayFolder="" measureGroup="TUS_Analysis" count="0" hidden="1">
      <extLst>
        <ext xmlns:x15="http://schemas.microsoft.com/office/spreadsheetml/2010/11/main" uri="{B97F6D7D-B522-45F9-BDA1-12C45D357490}">
          <x15:cacheHierarchy aggregatedColumn="5"/>
        </ext>
      </extLst>
    </cacheHierarchy>
    <cacheHierarchy uniqueName="[Measures].[Sum of Days_to_decision]" caption="Sum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Average of Days_to_decision]" caption="Average of Days_to_decision" measure="1" displayFolder="" measureGroup="TUS_Analysis" count="0" hidden="1">
      <extLst>
        <ext xmlns:x15="http://schemas.microsoft.com/office/spreadsheetml/2010/11/main" uri="{B97F6D7D-B522-45F9-BDA1-12C45D357490}">
          <x15:cacheHierarchy aggregatedColumn="34"/>
        </ext>
      </extLst>
    </cacheHierarchy>
    <cacheHierarchy uniqueName="[Measures].[Sum of Tonnage]" caption="Sum of Tonnage" measure="1" displayFolder="" measureGroup="TUS_feedstocks" count="0" hidden="1">
      <extLst>
        <ext xmlns:x15="http://schemas.microsoft.com/office/spreadsheetml/2010/11/main" uri="{B97F6D7D-B522-45F9-BDA1-12C45D357490}">
          <x15:cacheHierarchy aggregatedColumn="190"/>
        </ext>
      </extLst>
    </cacheHierarchy>
    <cacheHierarchy uniqueName="[Measures].[Sum of Value]" caption="Sum of Value" measure="1" displayFolder="" measureGroup="TUS_refusal_heatmap" count="0" hidden="1">
      <extLst>
        <ext xmlns:x15="http://schemas.microsoft.com/office/spreadsheetml/2010/11/main" uri="{B97F6D7D-B522-45F9-BDA1-12C45D357490}">
          <x15:cacheHierarchy aggregatedColumn="228"/>
        </ext>
      </extLst>
    </cacheHierarchy>
    <cacheHierarchy uniqueName="[Measures].[Sum of Value 2]" caption="Sum of Value 2" measure="1" displayFolder="" measureGroup="TUS_approval_heatmap" count="0" hidden="1">
      <extLst>
        <ext xmlns:x15="http://schemas.microsoft.com/office/spreadsheetml/2010/11/main" uri="{B97F6D7D-B522-45F9-BDA1-12C45D357490}">
          <x15:cacheHierarchy aggregatedColumn="152"/>
        </ext>
      </extLst>
    </cacheHierarchy>
    <cacheHierarchy uniqueName="[Measures].[Sum of Value 3]" caption="Sum of Value 3" measure="1" displayFolder="" measureGroup="TUS_appeal_detail_heatmap" count="0" hidden="1">
      <extLst>
        <ext xmlns:x15="http://schemas.microsoft.com/office/spreadsheetml/2010/11/main" uri="{B97F6D7D-B522-45F9-BDA1-12C45D357490}">
          <x15:cacheHierarchy aggregatedColumn="114"/>
        </ext>
      </extLst>
    </cacheHierarchy>
    <cacheHierarchy uniqueName="[Measures].[Sum of Plant scale (tpa)]" caption="Sum of Plant scale (tpa)" measure="1" displayFolder="" measureGroup="TUS_Analysis" count="0" hidden="1">
      <extLst>
        <ext xmlns:x15="http://schemas.microsoft.com/office/spreadsheetml/2010/11/main" uri="{B97F6D7D-B522-45F9-BDA1-12C45D357490}">
          <x15:cacheHierarchy aggregatedColumn="3"/>
        </ext>
      </extLst>
    </cacheHierarchy>
    <cacheHierarchy uniqueName="[Measures].[Sum of Total Development Contribution]" caption="Sum of Total Development Contribution" measure="1" displayFolder="" measureGroup="TUS_Analysis" count="0" hidden="1">
      <extLst>
        <ext xmlns:x15="http://schemas.microsoft.com/office/spreadsheetml/2010/11/main" uri="{B97F6D7D-B522-45F9-BDA1-12C45D357490}">
          <x15:cacheHierarchy aggregatedColumn="40"/>
        </ext>
      </extLst>
    </cacheHierarchy>
  </cacheHierarchies>
  <kpis count="0"/>
  <extLst>
    <ext xmlns:x14="http://schemas.microsoft.com/office/spreadsheetml/2009/9/main" uri="{725AE2AE-9491-48be-B2B4-4EB974FC3084}">
      <x14:pivotCacheDefinition pivotCacheId="997338349"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49EA247-146D-4D66-9F2A-E4FA0847DFB6}" name="PivotTable3" cacheId="219" applyNumberFormats="0" applyBorderFormats="0" applyFontFormats="0" applyPatternFormats="0" applyAlignmentFormats="0" applyWidthHeightFormats="1" dataCaption="Values" tag="0b728c32-15ec-4b0b-b19e-bbe8433b9cd6" updatedVersion="8" minRefreshableVersion="5" useAutoFormatting="1" subtotalHiddenItems="1" itemPrintTitles="1" createdVersion="8" indent="0" outline="1" outlineData="1" multipleFieldFilters="0" chartFormat="9">
  <location ref="G4:H10" firstHeaderRow="1" firstDataRow="1" firstDataCol="1"/>
  <pivotFields count="3">
    <pivotField axis="axisRow" allDrilled="1" subtotalTop="0" showAll="0" sortType="descending" defaultSubtotal="0" defaultAttributeDrillState="1">
      <items count="5">
        <item x="0"/>
        <item x="1"/>
        <item x="2"/>
        <item x="3"/>
        <item x="4"/>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s>
  <rowFields count="1">
    <field x="0"/>
  </rowFields>
  <rowItems count="6">
    <i>
      <x/>
    </i>
    <i>
      <x v="3"/>
    </i>
    <i>
      <x v="2"/>
    </i>
    <i>
      <x v="1"/>
    </i>
    <i>
      <x v="4"/>
    </i>
    <i t="grand">
      <x/>
    </i>
  </rowItems>
  <colItems count="1">
    <i/>
  </colItems>
  <dataFields count="1">
    <dataField name="Number of Applications" fld="1" subtotal="count" showDataAs="percentOfTotal" baseField="0" baseItem="0" numFmtId="9"/>
  </dataFields>
  <formats count="2">
    <format dxfId="10">
      <pivotArea outline="0" collapsedLevelsAreSubtotals="1" fieldPosition="0"/>
    </format>
    <format dxfId="9">
      <pivotArea type="all" dataOnly="0" outline="0" fieldPosition="0"/>
    </format>
  </formats>
  <chartFormats count="11">
    <chartFormat chart="0" format="16" series="1">
      <pivotArea type="data" outline="0" fieldPosition="0">
        <references count="1">
          <reference field="4294967294" count="1" selected="0">
            <x v="0"/>
          </reference>
        </references>
      </pivotArea>
    </chartFormat>
    <chartFormat chart="0" format="17">
      <pivotArea type="data" outline="0" fieldPosition="0">
        <references count="2">
          <reference field="4294967294" count="1" selected="0">
            <x v="0"/>
          </reference>
          <reference field="0" count="1" selected="0">
            <x v="0"/>
          </reference>
        </references>
      </pivotArea>
    </chartFormat>
    <chartFormat chart="0" format="18">
      <pivotArea type="data" outline="0" fieldPosition="0">
        <references count="2">
          <reference field="4294967294" count="1" selected="0">
            <x v="0"/>
          </reference>
          <reference field="0" count="1" selected="0">
            <x v="1"/>
          </reference>
        </references>
      </pivotArea>
    </chartFormat>
    <chartFormat chart="0" format="19">
      <pivotArea type="data" outline="0" fieldPosition="0">
        <references count="2">
          <reference field="4294967294" count="1" selected="0">
            <x v="0"/>
          </reference>
          <reference field="0" count="1" selected="0">
            <x v="2"/>
          </reference>
        </references>
      </pivotArea>
    </chartFormat>
    <chartFormat chart="0" format="21">
      <pivotArea type="data" outline="0" fieldPosition="0">
        <references count="2">
          <reference field="4294967294" count="1" selected="0">
            <x v="0"/>
          </reference>
          <reference field="0" count="1" selected="0">
            <x v="3"/>
          </reference>
        </references>
      </pivotArea>
    </chartFormat>
    <chartFormat chart="5" format="40" series="1">
      <pivotArea type="data" outline="0" fieldPosition="0">
        <references count="1">
          <reference field="4294967294" count="1" selected="0">
            <x v="0"/>
          </reference>
        </references>
      </pivotArea>
    </chartFormat>
    <chartFormat chart="5" format="41">
      <pivotArea type="data" outline="0" fieldPosition="0">
        <references count="2">
          <reference field="4294967294" count="1" selected="0">
            <x v="0"/>
          </reference>
          <reference field="0" count="1" selected="0">
            <x v="0"/>
          </reference>
        </references>
      </pivotArea>
    </chartFormat>
    <chartFormat chart="5" format="42">
      <pivotArea type="data" outline="0" fieldPosition="0">
        <references count="2">
          <reference field="4294967294" count="1" selected="0">
            <x v="0"/>
          </reference>
          <reference field="0" count="1" selected="0">
            <x v="3"/>
          </reference>
        </references>
      </pivotArea>
    </chartFormat>
    <chartFormat chart="5" format="43">
      <pivotArea type="data" outline="0" fieldPosition="0">
        <references count="2">
          <reference field="4294967294" count="1" selected="0">
            <x v="0"/>
          </reference>
          <reference field="0" count="1" selected="0">
            <x v="2"/>
          </reference>
        </references>
      </pivotArea>
    </chartFormat>
    <chartFormat chart="5" format="44">
      <pivotArea type="data" outline="0" fieldPosition="0">
        <references count="2">
          <reference field="4294967294" count="1" selected="0">
            <x v="0"/>
          </reference>
          <reference field="0" count="1" selected="0">
            <x v="1"/>
          </reference>
        </references>
      </pivotArea>
    </chartFormat>
    <chartFormat chart="5" format="45">
      <pivotArea type="data" outline="0" fieldPosition="0">
        <references count="2">
          <reference field="4294967294" count="1" selected="0">
            <x v="0"/>
          </reference>
          <reference field="0" count="1" selected="0">
            <x v="4"/>
          </reference>
        </references>
      </pivotArea>
    </chartFormat>
  </chartFormats>
  <pivotHierarchies count="245">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Number of Applications"/>
    <pivotHierarchy dragToData="1" caption="Total Energy equivalent (GWh/year)"/>
    <pivotHierarchy dragToData="1"/>
    <pivotHierarchy dragToData="1" caption="Average No. of Days to a Decision"/>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8"/>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US_Analysis]"/>
        <x15:activeTabTopLevelEntity name="[TUS_refusal_heatmap]"/>
        <x15:activeTabTopLevelEntity name="[TUS_feedstocks]"/>
        <x15:activeTabTopLevelEntity name="[TUS_approval_heatmap]"/>
        <x15:activeTabTopLevelEntity name="[TUS_appeal_detail_heatmap]"/>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6DB61CA-A0DE-41B3-B478-938004D2767B}" name="PivotTable15" cacheId="233" applyNumberFormats="0" applyBorderFormats="0" applyFontFormats="0" applyPatternFormats="0" applyAlignmentFormats="0" applyWidthHeightFormats="1" dataCaption="Values" tag="72a4d75c-813c-4ae4-97b6-ca49d33b42b6" updatedVersion="8" minRefreshableVersion="5" useAutoFormatting="1" subtotalHiddenItems="1" itemPrintTitles="1" createdVersion="8" indent="0" outline="1" outlineData="1" multipleFieldFilters="0" chartFormat="9">
  <location ref="AN32:AN33" firstHeaderRow="1" firstDataRow="1" firstDataCol="0"/>
  <pivotFields count="2">
    <pivotField dataField="1" subtotalTop="0" showAll="0" defaultSubtotal="0"/>
    <pivotField allDrilled="1" subtotalTop="0" showAll="0" dataSourceSort="1" defaultSubtotal="0" defaultAttributeDrillState="1"/>
  </pivotFields>
  <rowItems count="1">
    <i/>
  </rowItems>
  <colItems count="1">
    <i/>
  </colItems>
  <dataFields count="1">
    <dataField name="Sum of Total Development Contribution" fld="0" baseField="0" baseItem="0"/>
  </dataFields>
  <formats count="2">
    <format dxfId="12">
      <pivotArea outline="0" collapsedLevelsAreSubtotals="1" fieldPosition="0"/>
    </format>
    <format dxfId="11">
      <pivotArea type="all" dataOnly="0" outline="0" fieldPosition="0"/>
    </format>
  </formats>
  <pivotHierarchies count="245">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 of Applications"/>
    <pivotHierarchy dragToData="1" caption="Total Energy equivalent (GWh/year)"/>
    <pivotHierarchy dragToData="1"/>
    <pivotHierarchy dragToData="1" caption="Average No. of Days to a Decision"/>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US_Analysis]"/>
        <x15:activeTabTopLevelEntity name="[TUS_refusal_heatmap]"/>
        <x15:activeTabTopLevelEntity name="[TUS_feedstocks]"/>
        <x15:activeTabTopLevelEntity name="[TUS_approval_heatmap]"/>
        <x15:activeTabTopLevelEntity name="[TUS_appeal_detail_heatmap]"/>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3198624A-F853-4B99-AF3D-9648C1E97522}" name="PivotTable13" cacheId="227" applyNumberFormats="0" applyBorderFormats="0" applyFontFormats="0" applyPatternFormats="0" applyAlignmentFormats="0" applyWidthHeightFormats="1" dataCaption="Values" tag="a502a432-121f-46b0-9580-b45369b2cc49" updatedVersion="8" minRefreshableVersion="5" useAutoFormatting="1" subtotalHiddenItems="1" itemPrintTitles="1" createdVersion="8" indent="0" outline="1" outlineData="1" multipleFieldFilters="0" chartFormat="8">
  <location ref="AB4:AC11" firstHeaderRow="1" firstDataRow="1" firstDataCol="1"/>
  <pivotFields count="3">
    <pivotField axis="axisRow" allDrilled="1" subtotalTop="0" showAll="0" dataSourceSort="1" defaultSubtotal="0" defaultAttributeDrillState="1">
      <items count="6">
        <item x="0"/>
        <item x="1"/>
        <item x="2"/>
        <item x="3"/>
        <item x="4"/>
        <item x="5"/>
      </items>
    </pivotField>
    <pivotField dataField="1" subtotalTop="0" showAll="0" defaultSubtotal="0"/>
    <pivotField allDrilled="1" subtotalTop="0" showAll="0" dataSourceSort="1" defaultSubtotal="0" defaultAttributeDrillState="1"/>
  </pivotFields>
  <rowFields count="1">
    <field x="0"/>
  </rowFields>
  <rowItems count="7">
    <i>
      <x/>
    </i>
    <i>
      <x v="1"/>
    </i>
    <i>
      <x v="2"/>
    </i>
    <i>
      <x v="3"/>
    </i>
    <i>
      <x v="4"/>
    </i>
    <i>
      <x v="5"/>
    </i>
    <i t="grand">
      <x/>
    </i>
  </rowItems>
  <colItems count="1">
    <i/>
  </colItems>
  <dataFields count="1">
    <dataField name="Sum of Value" fld="1" showDataAs="percentOfTotal" baseField="0" baseItem="0" numFmtId="9"/>
  </dataFields>
  <formats count="3">
    <format dxfId="15">
      <pivotArea outline="0" fieldPosition="0">
        <references count="1">
          <reference field="4294967294" count="1">
            <x v="0"/>
          </reference>
        </references>
      </pivotArea>
    </format>
    <format dxfId="14">
      <pivotArea outline="0" collapsedLevelsAreSubtotals="1" fieldPosition="0"/>
    </format>
    <format dxfId="13">
      <pivotArea type="all" dataOnly="0" outline="0" fieldPosition="0"/>
    </format>
  </formats>
  <pivotHierarchies count="245">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Number of Applications"/>
    <pivotHierarchy dragToData="1" caption="Total Energy equivalent (GWh/year)"/>
    <pivotHierarchy dragToData="1"/>
    <pivotHierarchy dragToData="1" caption="Average No. of Days to a Decision"/>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27"/>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US_Analysis]"/>
        <x15:activeTabTopLevelEntity name="[TUS_refusal_heatmap]"/>
        <x15:activeTabTopLevelEntity name="[TUS_feedstocks]"/>
        <x15:activeTabTopLevelEntity name="[TUS_approval_heatmap]"/>
        <x15:activeTabTopLevelEntity name="[TUS_appeal_detail_heatmap]"/>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D734516C-EC19-458A-AFC5-36CB91E6C657}" name="PivotTable5" cacheId="221" applyNumberFormats="0" applyBorderFormats="0" applyFontFormats="0" applyPatternFormats="0" applyAlignmentFormats="0" applyWidthHeightFormats="1" dataCaption="Values" tag="7ac8dd70-9f88-453f-bb06-ae237a8f5173" updatedVersion="8" minRefreshableVersion="5" useAutoFormatting="1" subtotalHiddenItems="1" itemPrintTitles="1" createdVersion="8" indent="0" outline="1" outlineData="1" multipleFieldFilters="0" chartFormat="3">
  <location ref="K4:M23" firstHeaderRow="0" firstDataRow="1" firstDataCol="1"/>
  <pivotFields count="4">
    <pivotField dataField="1" subtotalTop="0" showAll="0" defaultSubtotal="0"/>
    <pivotField axis="axisRow" allDrilled="1" subtotalTop="0" showAll="0" dataSourceSort="1" defaultSubtotal="0" defaultAttributeDrillState="1">
      <items count="18">
        <item x="0"/>
        <item x="1"/>
        <item x="2"/>
        <item x="3"/>
        <item x="4"/>
        <item x="5"/>
        <item x="6"/>
        <item x="7"/>
        <item x="8"/>
        <item x="9"/>
        <item x="10"/>
        <item x="11"/>
        <item x="12"/>
        <item x="13"/>
        <item x="14"/>
        <item x="15"/>
        <item x="16"/>
        <item x="17"/>
      </items>
    </pivotField>
    <pivotField dataField="1" subtotalTop="0" showAll="0" defaultSubtotal="0"/>
    <pivotField allDrilled="1" subtotalTop="0" showAll="0" dataSourceSort="1" defaultSubtotal="0" defaultAttributeDrillState="1"/>
  </pivotFields>
  <rowFields count="1">
    <field x="1"/>
  </rowFields>
  <rowItems count="19">
    <i>
      <x/>
    </i>
    <i>
      <x v="1"/>
    </i>
    <i>
      <x v="2"/>
    </i>
    <i>
      <x v="3"/>
    </i>
    <i>
      <x v="4"/>
    </i>
    <i>
      <x v="5"/>
    </i>
    <i>
      <x v="6"/>
    </i>
    <i>
      <x v="7"/>
    </i>
    <i>
      <x v="8"/>
    </i>
    <i>
      <x v="9"/>
    </i>
    <i>
      <x v="10"/>
    </i>
    <i>
      <x v="11"/>
    </i>
    <i>
      <x v="12"/>
    </i>
    <i>
      <x v="13"/>
    </i>
    <i>
      <x v="14"/>
    </i>
    <i>
      <x v="15"/>
    </i>
    <i>
      <x v="16"/>
    </i>
    <i>
      <x v="17"/>
    </i>
    <i t="grand">
      <x/>
    </i>
  </rowItems>
  <colFields count="1">
    <field x="-2"/>
  </colFields>
  <colItems count="2">
    <i>
      <x/>
    </i>
    <i i="1">
      <x v="1"/>
    </i>
  </colItems>
  <dataFields count="2">
    <dataField name="Proportion of Applications" fld="0" subtotal="count" showDataAs="percentOfTotal" baseField="1" baseItem="5" numFmtId="9"/>
    <dataField name="Total Energy equivalent (GWh/year)" fld="2" baseField="0" baseItem="0"/>
  </dataFields>
  <formats count="5">
    <format dxfId="20">
      <pivotArea outline="0" collapsedLevelsAreSubtotals="1" fieldPosition="0"/>
    </format>
    <format dxfId="19">
      <pivotArea outline="0" collapsedLevelsAreSubtotals="1" fieldPosition="0">
        <references count="1">
          <reference field="4294967294" count="1" selected="0">
            <x v="1"/>
          </reference>
        </references>
      </pivotArea>
    </format>
    <format dxfId="18">
      <pivotArea collapsedLevelsAreSubtotals="1" fieldPosition="0">
        <references count="2">
          <reference field="4294967294" count="1" selected="0">
            <x v="1"/>
          </reference>
          <reference field="1" count="17">
            <x v="1"/>
            <x v="2"/>
            <x v="3"/>
            <x v="4"/>
            <x v="5"/>
            <x v="6"/>
            <x v="7"/>
            <x v="8"/>
            <x v="9"/>
            <x v="10"/>
            <x v="11"/>
            <x v="12"/>
            <x v="13"/>
            <x v="14"/>
            <x v="15"/>
            <x v="16"/>
            <x v="17"/>
          </reference>
        </references>
      </pivotArea>
    </format>
    <format dxfId="17">
      <pivotArea field="1" grandRow="1" outline="0" collapsedLevelsAreSubtotals="1" axis="axisRow" fieldPosition="0">
        <references count="1">
          <reference field="4294967294" count="1" selected="0">
            <x v="1"/>
          </reference>
        </references>
      </pivotArea>
    </format>
    <format dxfId="16">
      <pivotArea type="all" dataOnly="0" outline="0" fieldPosition="0"/>
    </format>
  </formats>
  <chartFormats count="6">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1" format="2" series="1">
      <pivotArea type="data" outline="0" fieldPosition="0">
        <references count="1">
          <reference field="4294967294" count="1" selected="0">
            <x v="1"/>
          </reference>
        </references>
      </pivotArea>
    </chartFormat>
    <chartFormat chart="1" format="3" series="1">
      <pivotArea type="data" outline="0" fieldPosition="0">
        <references count="1">
          <reference field="4294967294" count="1" selected="0">
            <x v="0"/>
          </reference>
        </references>
      </pivotArea>
    </chartFormat>
    <chartFormat chart="2" format="6" series="1">
      <pivotArea type="data" outline="0" fieldPosition="0">
        <references count="1">
          <reference field="4294967294" count="1" selected="0">
            <x v="1"/>
          </reference>
        </references>
      </pivotArea>
    </chartFormat>
    <chartFormat chart="2" format="7" series="1">
      <pivotArea type="data" outline="0" fieldPosition="0">
        <references count="1">
          <reference field="4294967294" count="1" selected="0">
            <x v="0"/>
          </reference>
        </references>
      </pivotArea>
    </chartFormat>
  </chartFormats>
  <pivotHierarchies count="245">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Proportion of Applications"/>
    <pivotHierarchy dragToData="1" caption="Total Energy equivalent (GWh/year)"/>
    <pivotHierarchy dragToData="1"/>
    <pivotHierarchy dragToData="1" caption="Average No. of Days to a Decision"/>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4"/>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US_Analysis]"/>
        <x15:activeTabTopLevelEntity name="[TUS_refusal_heatmap]"/>
        <x15:activeTabTopLevelEntity name="[TUS_feedstocks]"/>
        <x15:activeTabTopLevelEntity name="[TUS_approval_heatmap]"/>
        <x15:activeTabTopLevelEntity name="[TUS_appeal_detail_heatmap]"/>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2797EA48-3147-4712-B833-C43512E26C68}" name="PivotTable7" cacheId="222" applyNumberFormats="0" applyBorderFormats="0" applyFontFormats="0" applyPatternFormats="0" applyAlignmentFormats="0" applyWidthHeightFormats="1" dataCaption="Values" tag="161c14db-5588-4099-8293-0f869ab8c07b" updatedVersion="8" minRefreshableVersion="5" useAutoFormatting="1" subtotalHiddenItems="1" itemPrintTitles="1" createdVersion="8" indent="0" outline="1" outlineData="1" multipleFieldFilters="0" chartFormat="6">
  <location ref="X4:Y34" firstHeaderRow="1" firstDataRow="1" firstDataCol="1"/>
  <pivotFields count="4">
    <pivotField axis="axisRow" allDrilled="1" subtotalTop="0" showAll="0" defaultSubtotal="0" defaultAttributeDrillState="1">
      <items count="5">
        <item x="0"/>
        <item x="4"/>
        <item x="1"/>
        <item x="2"/>
        <item x="3"/>
      </items>
    </pivotField>
    <pivotField axis="axisRow" allDrilled="1" subtotalTop="0" showAll="0" sortType="ascending" defaultSubtotal="0" defaultAttributeDrillState="1">
      <items count="6">
        <item x="0"/>
        <item x="1"/>
        <item x="2"/>
        <item x="3"/>
        <item x="4"/>
        <item x="5"/>
      </items>
    </pivotField>
    <pivotField dataField="1" subtotalTop="0" showAll="0" defaultSubtotal="0"/>
    <pivotField allDrilled="1" subtotalTop="0" showAll="0" dataSourceSort="1" defaultSubtotal="0" defaultAttributeDrillState="1"/>
  </pivotFields>
  <rowFields count="2">
    <field x="0"/>
    <field x="1"/>
  </rowFields>
  <rowItems count="30">
    <i>
      <x/>
    </i>
    <i r="1">
      <x/>
    </i>
    <i r="1">
      <x v="1"/>
    </i>
    <i r="1">
      <x v="2"/>
    </i>
    <i r="1">
      <x v="3"/>
    </i>
    <i r="1">
      <x v="4"/>
    </i>
    <i r="1">
      <x v="5"/>
    </i>
    <i>
      <x v="1"/>
    </i>
    <i r="1">
      <x/>
    </i>
    <i r="1">
      <x v="1"/>
    </i>
    <i r="1">
      <x v="2"/>
    </i>
    <i r="1">
      <x v="3"/>
    </i>
    <i r="1">
      <x v="4"/>
    </i>
    <i r="1">
      <x v="5"/>
    </i>
    <i>
      <x v="2"/>
    </i>
    <i r="1">
      <x/>
    </i>
    <i r="1">
      <x v="3"/>
    </i>
    <i r="1">
      <x v="4"/>
    </i>
    <i>
      <x v="3"/>
    </i>
    <i r="1">
      <x/>
    </i>
    <i r="1">
      <x v="2"/>
    </i>
    <i r="1">
      <x v="3"/>
    </i>
    <i>
      <x v="4"/>
    </i>
    <i r="1">
      <x/>
    </i>
    <i r="1">
      <x v="1"/>
    </i>
    <i r="1">
      <x v="2"/>
    </i>
    <i r="1">
      <x v="3"/>
    </i>
    <i r="1">
      <x v="4"/>
    </i>
    <i r="1">
      <x v="5"/>
    </i>
    <i t="grand">
      <x/>
    </i>
  </rowItems>
  <colItems count="1">
    <i/>
  </colItems>
  <dataFields count="1">
    <dataField name="Sum of Value" fld="2" baseField="0" baseItem="0"/>
  </dataFields>
  <formats count="2">
    <format dxfId="22">
      <pivotArea outline="0" collapsedLevelsAreSubtotals="1" fieldPosition="0"/>
    </format>
    <format dxfId="21">
      <pivotArea type="all" dataOnly="0" outline="0" fieldPosition="0"/>
    </format>
  </formats>
  <chartFormats count="1">
    <chartFormat chart="5" format="3" series="1">
      <pivotArea type="data" outline="0" fieldPosition="0">
        <references count="1">
          <reference field="4294967294" count="1" selected="0">
            <x v="0"/>
          </reference>
        </references>
      </pivotArea>
    </chartFormat>
  </chartFormats>
  <pivotHierarchies count="245">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Proportion of Applications"/>
    <pivotHierarchy dragToData="1" caption="Total Energy equivalent (GWh/year)"/>
    <pivotHierarchy dragToData="1"/>
    <pivotHierarchy dragToData="1" caption="Average No. of Days to a Decision"/>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2">
    <rowHierarchyUsage hierarchyUsage="4"/>
    <rowHierarchyUsage hierarchyUsage="227"/>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US_Analysis]"/>
        <x15:activeTabTopLevelEntity name="[TUS_refusal_heatmap]"/>
        <x15:activeTabTopLevelEntity name="[TUS_feedstocks]"/>
        <x15:activeTabTopLevelEntity name="[TUS_approval_heatmap]"/>
        <x15:activeTabTopLevelEntity name="[TUS_appeal_detail_heatmap]"/>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245B00CA-E700-4433-86E7-9C4586D73920}" name="PivotTable8" cacheId="223" applyNumberFormats="0" applyBorderFormats="0" applyFontFormats="0" applyPatternFormats="0" applyAlignmentFormats="0" applyWidthHeightFormats="1" dataCaption="Values" tag="c3704797-276d-49e2-ac9c-d38a1dcde20e" updatedVersion="8" minRefreshableVersion="5" useAutoFormatting="1" subtotalHiddenItems="1" itemPrintTitles="1" createdVersion="8" indent="0" outline="1" outlineData="1" multipleFieldFilters="0" chartFormat="13">
  <location ref="P4:Q40" firstHeaderRow="1" firstDataRow="1" firstDataCol="1"/>
  <pivotFields count="4">
    <pivotField axis="axisRow" allDrilled="1" subtotalTop="0" showAll="0" defaultSubtotal="0" defaultAttributeDrillState="1">
      <items count="4">
        <item x="0"/>
        <item x="2"/>
        <item x="3"/>
        <item x="1"/>
      </items>
    </pivotField>
    <pivotField axis="axisRow" allDrilled="1" subtotalTop="0" showAll="0" defaultSubtotal="0" defaultAttributeDrillState="1">
      <items count="13">
        <item x="0"/>
        <item x="12"/>
        <item x="1"/>
        <item x="2"/>
        <item x="3"/>
        <item x="9"/>
        <item x="4"/>
        <item x="5"/>
        <item x="7"/>
        <item x="10"/>
        <item x="11"/>
        <item x="6"/>
        <item x="8"/>
      </items>
    </pivotField>
    <pivotField dataField="1" subtotalTop="0" showAll="0" defaultSubtotal="0"/>
    <pivotField allDrilled="1" subtotalTop="0" showAll="0" dataSourceSort="1" defaultSubtotal="0" defaultAttributeDrillState="1"/>
  </pivotFields>
  <rowFields count="2">
    <field x="0"/>
    <field x="1"/>
  </rowFields>
  <rowItems count="36">
    <i>
      <x/>
    </i>
    <i r="1">
      <x/>
    </i>
    <i r="1">
      <x v="2"/>
    </i>
    <i r="1">
      <x v="3"/>
    </i>
    <i r="1">
      <x v="4"/>
    </i>
    <i r="1">
      <x v="6"/>
    </i>
    <i r="1">
      <x v="7"/>
    </i>
    <i r="1">
      <x v="11"/>
    </i>
    <i>
      <x v="1"/>
    </i>
    <i r="1">
      <x/>
    </i>
    <i r="1">
      <x v="2"/>
    </i>
    <i r="1">
      <x v="4"/>
    </i>
    <i r="1">
      <x v="5"/>
    </i>
    <i r="1">
      <x v="7"/>
    </i>
    <i r="1">
      <x v="8"/>
    </i>
    <i r="1">
      <x v="9"/>
    </i>
    <i r="1">
      <x v="10"/>
    </i>
    <i r="1">
      <x v="11"/>
    </i>
    <i r="1">
      <x v="12"/>
    </i>
    <i>
      <x v="2"/>
    </i>
    <i r="1">
      <x v="1"/>
    </i>
    <i r="1">
      <x v="2"/>
    </i>
    <i r="1">
      <x v="3"/>
    </i>
    <i r="1">
      <x v="4"/>
    </i>
    <i r="1">
      <x v="5"/>
    </i>
    <i r="1">
      <x v="6"/>
    </i>
    <i r="1">
      <x v="7"/>
    </i>
    <i r="1">
      <x v="8"/>
    </i>
    <i r="1">
      <x v="9"/>
    </i>
    <i r="1">
      <x v="10"/>
    </i>
    <i r="1">
      <x v="12"/>
    </i>
    <i>
      <x v="3"/>
    </i>
    <i r="1">
      <x v="4"/>
    </i>
    <i r="1">
      <x v="8"/>
    </i>
    <i r="1">
      <x v="12"/>
    </i>
    <i t="grand">
      <x/>
    </i>
  </rowItems>
  <colItems count="1">
    <i/>
  </colItems>
  <dataFields count="1">
    <dataField name="Sum of Tonnage" fld="2" baseField="0" baseItem="0"/>
  </dataFields>
  <formats count="10">
    <format dxfId="32">
      <pivotArea outline="0" collapsedLevelsAreSubtotals="1" fieldPosition="0"/>
    </format>
    <format dxfId="31">
      <pivotArea grandRow="1" outline="0" collapsedLevelsAreSubtotals="1" fieldPosition="0"/>
    </format>
    <format dxfId="30">
      <pivotArea collapsedLevelsAreSubtotals="1" fieldPosition="0">
        <references count="2">
          <reference field="0" count="1" selected="0">
            <x v="0"/>
          </reference>
          <reference field="1" count="7">
            <x v="0"/>
            <x v="2"/>
            <x v="3"/>
            <x v="4"/>
            <x v="6"/>
            <x v="7"/>
            <x v="11"/>
          </reference>
        </references>
      </pivotArea>
    </format>
    <format dxfId="29">
      <pivotArea collapsedLevelsAreSubtotals="1" fieldPosition="0">
        <references count="1">
          <reference field="0" count="1">
            <x v="3"/>
          </reference>
        </references>
      </pivotArea>
    </format>
    <format dxfId="28">
      <pivotArea collapsedLevelsAreSubtotals="1" fieldPosition="0">
        <references count="2">
          <reference field="0" count="1" selected="0">
            <x v="3"/>
          </reference>
          <reference field="1" count="3">
            <x v="4"/>
            <x v="8"/>
            <x v="12"/>
          </reference>
        </references>
      </pivotArea>
    </format>
    <format dxfId="27">
      <pivotArea collapsedLevelsAreSubtotals="1" fieldPosition="0">
        <references count="1">
          <reference field="0" count="1">
            <x v="1"/>
          </reference>
        </references>
      </pivotArea>
    </format>
    <format dxfId="26">
      <pivotArea collapsedLevelsAreSubtotals="1" fieldPosition="0">
        <references count="2">
          <reference field="0" count="1" selected="0">
            <x v="1"/>
          </reference>
          <reference field="1" count="11">
            <x v="0"/>
            <x v="2"/>
            <x v="4"/>
            <x v="5"/>
            <x v="6"/>
            <x v="7"/>
            <x v="8"/>
            <x v="9"/>
            <x v="10"/>
            <x v="11"/>
            <x v="12"/>
          </reference>
        </references>
      </pivotArea>
    </format>
    <format dxfId="25">
      <pivotArea collapsedLevelsAreSubtotals="1" fieldPosition="0">
        <references count="1">
          <reference field="0" count="1">
            <x v="2"/>
          </reference>
        </references>
      </pivotArea>
    </format>
    <format dxfId="24">
      <pivotArea collapsedLevelsAreSubtotals="1" fieldPosition="0">
        <references count="2">
          <reference field="0" count="1" selected="0">
            <x v="2"/>
          </reference>
          <reference field="1" count="11">
            <x v="1"/>
            <x v="2"/>
            <x v="3"/>
            <x v="4"/>
            <x v="5"/>
            <x v="6"/>
            <x v="7"/>
            <x v="8"/>
            <x v="9"/>
            <x v="10"/>
            <x v="12"/>
          </reference>
        </references>
      </pivotArea>
    </format>
    <format dxfId="23">
      <pivotArea type="all" dataOnly="0" outline="0" fieldPosition="0"/>
    </format>
  </formats>
  <chartFormats count="1">
    <chartFormat chart="8" format="4" series="1">
      <pivotArea type="data" outline="0" fieldPosition="0">
        <references count="1">
          <reference field="4294967294" count="1" selected="0">
            <x v="0"/>
          </reference>
        </references>
      </pivotArea>
    </chartFormat>
  </chartFormats>
  <pivotHierarchies count="245">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Proportion of Applications"/>
    <pivotHierarchy dragToData="1" caption="Total Energy equivalent (GWh/year)"/>
    <pivotHierarchy dragToData="1"/>
    <pivotHierarchy dragToData="1" caption="Average No. of Days to a Decision"/>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2">
    <rowHierarchyUsage hierarchyUsage="4"/>
    <rowHierarchyUsage hierarchyUsage="18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US_Analysis]"/>
        <x15:activeTabTopLevelEntity name="[TUS_refusal_heatmap]"/>
        <x15:activeTabTopLevelEntity name="[TUS_feedstocks]"/>
        <x15:activeTabTopLevelEntity name="[TUS_approval_heatmap]"/>
        <x15:activeTabTopLevelEntity name="[TUS_appeal_detail_heatmap]"/>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B63EEB35-4FC5-41DE-9C0E-8CA0E92C9D48}" name="PivotTable14" cacheId="228" applyNumberFormats="0" applyBorderFormats="0" applyFontFormats="0" applyPatternFormats="0" applyAlignmentFormats="0" applyWidthHeightFormats="1" dataCaption="Values" tag="28f67643-2713-4b90-a22c-135a1e9de664" updatedVersion="8" minRefreshableVersion="5" useAutoFormatting="1" subtotalHiddenItems="1" itemPrintTitles="1" createdVersion="8" indent="0" outline="1" outlineData="1" multipleFieldFilters="0" chartFormat="10">
  <location ref="T4:U18" firstHeaderRow="1" firstDataRow="1" firstDataCol="1"/>
  <pivotFields count="4">
    <pivotField allDrilled="1" subtotalTop="0" showAll="0" sortType="ascending" defaultSubtotal="0" defaultAttributeDrillState="1">
      <items count="6">
        <item x="0"/>
        <item x="1"/>
        <item x="2"/>
        <item x="3"/>
        <item x="4"/>
        <item x="5"/>
      </items>
    </pivotField>
    <pivotField axis="axisRow" allDrilled="1" subtotalTop="0" showAll="0" dataSourceSort="1" defaultSubtotal="0" defaultAttributeDrillState="1">
      <items count="13">
        <item x="0"/>
        <item x="1"/>
        <item x="2"/>
        <item x="3"/>
        <item x="4"/>
        <item x="5"/>
        <item x="6"/>
        <item x="7"/>
        <item x="8"/>
        <item x="9"/>
        <item x="10"/>
        <item x="11"/>
        <item x="12"/>
      </items>
    </pivotField>
    <pivotField dataField="1" subtotalTop="0" showAll="0" defaultSubtotal="0"/>
    <pivotField allDrilled="1" subtotalTop="0" showAll="0" dataSourceSort="1" defaultSubtotal="0" defaultAttributeDrillState="1"/>
  </pivotFields>
  <rowFields count="1">
    <field x="1"/>
  </rowFields>
  <rowItems count="14">
    <i>
      <x/>
    </i>
    <i>
      <x v="1"/>
    </i>
    <i>
      <x v="2"/>
    </i>
    <i>
      <x v="3"/>
    </i>
    <i>
      <x v="4"/>
    </i>
    <i>
      <x v="5"/>
    </i>
    <i>
      <x v="6"/>
    </i>
    <i>
      <x v="7"/>
    </i>
    <i>
      <x v="8"/>
    </i>
    <i>
      <x v="9"/>
    </i>
    <i>
      <x v="10"/>
    </i>
    <i>
      <x v="11"/>
    </i>
    <i>
      <x v="12"/>
    </i>
    <i t="grand">
      <x/>
    </i>
  </rowItems>
  <colItems count="1">
    <i/>
  </colItems>
  <dataFields count="1">
    <dataField name="Sum of Tonnage" fld="2" showDataAs="percentOfTotal" baseField="1" baseItem="0" numFmtId="9"/>
  </dataFields>
  <formats count="3">
    <format dxfId="35">
      <pivotArea outline="0" fieldPosition="0">
        <references count="1">
          <reference field="4294967294" count="1">
            <x v="0"/>
          </reference>
        </references>
      </pivotArea>
    </format>
    <format dxfId="34">
      <pivotArea outline="0" collapsedLevelsAreSubtotals="1" fieldPosition="0"/>
    </format>
    <format dxfId="33">
      <pivotArea type="all" dataOnly="0" outline="0" fieldPosition="0"/>
    </format>
  </formats>
  <chartFormats count="21">
    <chartFormat chart="6" format="40" series="1">
      <pivotArea type="data" outline="0" fieldPosition="0">
        <references count="1">
          <reference field="4294967294" count="1" selected="0">
            <x v="0"/>
          </reference>
        </references>
      </pivotArea>
    </chartFormat>
    <chartFormat chart="6" format="41">
      <pivotArea type="data" outline="0" fieldPosition="0">
        <references count="2">
          <reference field="4294967294" count="1" selected="0">
            <x v="0"/>
          </reference>
          <reference field="1" count="1" selected="0">
            <x v="0"/>
          </reference>
        </references>
      </pivotArea>
    </chartFormat>
    <chartFormat chart="6" format="42">
      <pivotArea type="data" outline="0" fieldPosition="0">
        <references count="2">
          <reference field="4294967294" count="1" selected="0">
            <x v="0"/>
          </reference>
          <reference field="1" count="1" selected="0">
            <x v="1"/>
          </reference>
        </references>
      </pivotArea>
    </chartFormat>
    <chartFormat chart="6" format="43">
      <pivotArea type="data" outline="0" fieldPosition="0">
        <references count="2">
          <reference field="4294967294" count="1" selected="0">
            <x v="0"/>
          </reference>
          <reference field="1" count="1" selected="0">
            <x v="2"/>
          </reference>
        </references>
      </pivotArea>
    </chartFormat>
    <chartFormat chart="6" format="44">
      <pivotArea type="data" outline="0" fieldPosition="0">
        <references count="2">
          <reference field="4294967294" count="1" selected="0">
            <x v="0"/>
          </reference>
          <reference field="1" count="1" selected="0">
            <x v="3"/>
          </reference>
        </references>
      </pivotArea>
    </chartFormat>
    <chartFormat chart="6" format="45">
      <pivotArea type="data" outline="0" fieldPosition="0">
        <references count="2">
          <reference field="4294967294" count="1" selected="0">
            <x v="0"/>
          </reference>
          <reference field="1" count="1" selected="0">
            <x v="4"/>
          </reference>
        </references>
      </pivotArea>
    </chartFormat>
    <chartFormat chart="6" format="46">
      <pivotArea type="data" outline="0" fieldPosition="0">
        <references count="2">
          <reference field="4294967294" count="1" selected="0">
            <x v="0"/>
          </reference>
          <reference field="1" count="1" selected="0">
            <x v="5"/>
          </reference>
        </references>
      </pivotArea>
    </chartFormat>
    <chartFormat chart="8" format="47" series="1">
      <pivotArea type="data" outline="0" fieldPosition="0">
        <references count="1">
          <reference field="4294967294" count="1" selected="0">
            <x v="0"/>
          </reference>
        </references>
      </pivotArea>
    </chartFormat>
    <chartFormat chart="8" format="48">
      <pivotArea type="data" outline="0" fieldPosition="0">
        <references count="2">
          <reference field="4294967294" count="1" selected="0">
            <x v="0"/>
          </reference>
          <reference field="1" count="1" selected="0">
            <x v="0"/>
          </reference>
        </references>
      </pivotArea>
    </chartFormat>
    <chartFormat chart="8" format="49">
      <pivotArea type="data" outline="0" fieldPosition="0">
        <references count="2">
          <reference field="4294967294" count="1" selected="0">
            <x v="0"/>
          </reference>
          <reference field="1" count="1" selected="0">
            <x v="1"/>
          </reference>
        </references>
      </pivotArea>
    </chartFormat>
    <chartFormat chart="8" format="50">
      <pivotArea type="data" outline="0" fieldPosition="0">
        <references count="2">
          <reference field="4294967294" count="1" selected="0">
            <x v="0"/>
          </reference>
          <reference field="1" count="1" selected="0">
            <x v="2"/>
          </reference>
        </references>
      </pivotArea>
    </chartFormat>
    <chartFormat chart="8" format="51">
      <pivotArea type="data" outline="0" fieldPosition="0">
        <references count="2">
          <reference field="4294967294" count="1" selected="0">
            <x v="0"/>
          </reference>
          <reference field="1" count="1" selected="0">
            <x v="3"/>
          </reference>
        </references>
      </pivotArea>
    </chartFormat>
    <chartFormat chart="8" format="52">
      <pivotArea type="data" outline="0" fieldPosition="0">
        <references count="2">
          <reference field="4294967294" count="1" selected="0">
            <x v="0"/>
          </reference>
          <reference field="1" count="1" selected="0">
            <x v="4"/>
          </reference>
        </references>
      </pivotArea>
    </chartFormat>
    <chartFormat chart="8" format="53">
      <pivotArea type="data" outline="0" fieldPosition="0">
        <references count="2">
          <reference field="4294967294" count="1" selected="0">
            <x v="0"/>
          </reference>
          <reference field="1" count="1" selected="0">
            <x v="5"/>
          </reference>
        </references>
      </pivotArea>
    </chartFormat>
    <chartFormat chart="8" format="54">
      <pivotArea type="data" outline="0" fieldPosition="0">
        <references count="2">
          <reference field="4294967294" count="1" selected="0">
            <x v="0"/>
          </reference>
          <reference field="1" count="1" selected="0">
            <x v="6"/>
          </reference>
        </references>
      </pivotArea>
    </chartFormat>
    <chartFormat chart="8" format="55">
      <pivotArea type="data" outline="0" fieldPosition="0">
        <references count="2">
          <reference field="4294967294" count="1" selected="0">
            <x v="0"/>
          </reference>
          <reference field="1" count="1" selected="0">
            <x v="7"/>
          </reference>
        </references>
      </pivotArea>
    </chartFormat>
    <chartFormat chart="8" format="56">
      <pivotArea type="data" outline="0" fieldPosition="0">
        <references count="2">
          <reference field="4294967294" count="1" selected="0">
            <x v="0"/>
          </reference>
          <reference field="1" count="1" selected="0">
            <x v="8"/>
          </reference>
        </references>
      </pivotArea>
    </chartFormat>
    <chartFormat chart="8" format="57">
      <pivotArea type="data" outline="0" fieldPosition="0">
        <references count="2">
          <reference field="4294967294" count="1" selected="0">
            <x v="0"/>
          </reference>
          <reference field="1" count="1" selected="0">
            <x v="9"/>
          </reference>
        </references>
      </pivotArea>
    </chartFormat>
    <chartFormat chart="8" format="58">
      <pivotArea type="data" outline="0" fieldPosition="0">
        <references count="2">
          <reference field="4294967294" count="1" selected="0">
            <x v="0"/>
          </reference>
          <reference field="1" count="1" selected="0">
            <x v="10"/>
          </reference>
        </references>
      </pivotArea>
    </chartFormat>
    <chartFormat chart="8" format="59">
      <pivotArea type="data" outline="0" fieldPosition="0">
        <references count="2">
          <reference field="4294967294" count="1" selected="0">
            <x v="0"/>
          </reference>
          <reference field="1" count="1" selected="0">
            <x v="11"/>
          </reference>
        </references>
      </pivotArea>
    </chartFormat>
    <chartFormat chart="8" format="60">
      <pivotArea type="data" outline="0" fieldPosition="0">
        <references count="2">
          <reference field="4294967294" count="1" selected="0">
            <x v="0"/>
          </reference>
          <reference field="1" count="1" selected="0">
            <x v="12"/>
          </reference>
        </references>
      </pivotArea>
    </chartFormat>
  </chartFormats>
  <pivotHierarchies count="245">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Proportion of Applications"/>
    <pivotHierarchy dragToData="1" caption="Total Energy equivalent (GWh/year)"/>
    <pivotHierarchy dragToData="1"/>
    <pivotHierarchy dragToData="1" caption="Average No. of Days to a Decision"/>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18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US_Analysis]"/>
        <x15:activeTabTopLevelEntity name="[TUS_refusal_heatmap]"/>
        <x15:activeTabTopLevelEntity name="[TUS_feedstocks]"/>
        <x15:activeTabTopLevelEntity name="[TUS_approval_heatmap]"/>
        <x15:activeTabTopLevelEntity name="[TUS_appeal_detail_heatmap]"/>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56A53BDB-DC3E-4227-89A3-A1A8FE46CF52}" name="PivotTable6" cacheId="231" applyNumberFormats="0" applyBorderFormats="0" applyFontFormats="0" applyPatternFormats="0" applyAlignmentFormats="0" applyWidthHeightFormats="1" dataCaption="Values" tag="f336f046-3764-46fb-846d-295c13920973" updatedVersion="8" minRefreshableVersion="5" useAutoFormatting="1" subtotalHiddenItems="1" itemPrintTitles="1" createdVersion="8" indent="0" outline="1" outlineData="1" multipleFieldFilters="0" chartFormat="9">
  <location ref="AN23:AN24" firstHeaderRow="1" firstDataRow="1" firstDataCol="0"/>
  <pivotFields count="2">
    <pivotField dataField="1" subtotalTop="0" showAll="0" defaultSubtotal="0"/>
    <pivotField allDrilled="1" subtotalTop="0" showAll="0" dataSourceSort="1" defaultSubtotal="0" defaultAttributeDrillState="1"/>
  </pivotFields>
  <rowItems count="1">
    <i/>
  </rowItems>
  <colItems count="1">
    <i/>
  </colItems>
  <dataFields count="1">
    <dataField name="Sum of Plant scale (tpa)" fld="0" baseField="0" baseItem="0"/>
  </dataFields>
  <formats count="2">
    <format dxfId="37">
      <pivotArea outline="0" collapsedLevelsAreSubtotals="1" fieldPosition="0"/>
    </format>
    <format dxfId="36">
      <pivotArea type="all" dataOnly="0" outline="0" fieldPosition="0"/>
    </format>
  </formats>
  <pivotHierarchies count="245">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 of Applications"/>
    <pivotHierarchy dragToData="1" caption="Total Energy equivalent (GWh/year)"/>
    <pivotHierarchy dragToData="1"/>
    <pivotHierarchy dragToData="1" caption="Average No. of Days to a Decision"/>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US_Analysis]"/>
        <x15:activeTabTopLevelEntity name="[TUS_refusal_heatmap]"/>
        <x15:activeTabTopLevelEntity name="[TUS_feedstocks]"/>
        <x15:activeTabTopLevelEntity name="[TUS_approval_heatmap]"/>
        <x15:activeTabTopLevelEntity name="[TUS_appeal_detail_heatmap]"/>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26DB32AC-C1C2-4359-B853-A23725E602A9}" name="PivotTable12" cacheId="226" applyNumberFormats="0" applyBorderFormats="0" applyFontFormats="0" applyPatternFormats="0" applyAlignmentFormats="0" applyWidthHeightFormats="1" dataCaption="Values" tag="45347dee-191a-46aa-8abe-6130080c2738" updatedVersion="8" minRefreshableVersion="5" useAutoFormatting="1" subtotalHiddenItems="1" itemPrintTitles="1" createdVersion="8" indent="0" outline="1" outlineData="1" multipleFieldFilters="0" chartFormat="8">
  <location ref="G16:H23" firstHeaderRow="1" firstDataRow="1" firstDataCol="1"/>
  <pivotFields count="4">
    <pivotField allDrilled="1" subtotalTop="0" showAll="0" sortType="descending" defaultSubtotal="0" defaultAttributeDrillState="1">
      <items count="5">
        <item x="0"/>
        <item x="1"/>
        <item x="2"/>
        <item x="3"/>
        <item x="4"/>
      </items>
      <autoSortScope>
        <pivotArea dataOnly="0" outline="0" fieldPosition="0">
          <references count="1">
            <reference field="4294967294" count="1" selected="0">
              <x v="0"/>
            </reference>
          </references>
        </pivotArea>
      </autoSortScope>
    </pivotField>
    <pivotField dataField="1" subtotalTop="0" showAll="0" defaultSubtotal="0"/>
    <pivotField axis="axisRow" allDrilled="1" subtotalTop="0" showAll="0" defaultSubtotal="0" defaultAttributeDrillState="1">
      <items count="6">
        <item x="1"/>
        <item x="4"/>
        <item x="3"/>
        <item x="2"/>
        <item x="0"/>
        <item x="5"/>
      </items>
    </pivotField>
    <pivotField allDrilled="1" subtotalTop="0" showAll="0" dataSourceSort="1" defaultSubtotal="0" defaultAttributeDrillState="1"/>
  </pivotFields>
  <rowFields count="1">
    <field x="2"/>
  </rowFields>
  <rowItems count="7">
    <i>
      <x/>
    </i>
    <i>
      <x v="1"/>
    </i>
    <i>
      <x v="2"/>
    </i>
    <i>
      <x v="3"/>
    </i>
    <i>
      <x v="4"/>
    </i>
    <i>
      <x v="5"/>
    </i>
    <i t="grand">
      <x/>
    </i>
  </rowItems>
  <colItems count="1">
    <i/>
  </colItems>
  <dataFields count="1">
    <dataField name="Number of Applications" fld="1" subtotal="count" showDataAs="percentOfTotal" baseField="0" baseItem="0" numFmtId="9"/>
  </dataFields>
  <formats count="2">
    <format dxfId="39">
      <pivotArea outline="0" collapsedLevelsAreSubtotals="1" fieldPosition="0"/>
    </format>
    <format dxfId="38">
      <pivotArea type="all" dataOnly="0" outline="0" fieldPosition="0"/>
    </format>
  </formats>
  <chartFormats count="15">
    <chartFormat chart="0" format="16" series="1">
      <pivotArea type="data" outline="0" fieldPosition="0">
        <references count="1">
          <reference field="4294967294" count="1" selected="0">
            <x v="0"/>
          </reference>
        </references>
      </pivotArea>
    </chartFormat>
    <chartFormat chart="5" format="40" series="1">
      <pivotArea type="data" outline="0" fieldPosition="0">
        <references count="1">
          <reference field="4294967294" count="1" selected="0">
            <x v="0"/>
          </reference>
        </references>
      </pivotArea>
    </chartFormat>
    <chartFormat chart="5" format="41">
      <pivotArea type="data" outline="0" fieldPosition="0">
        <references count="2">
          <reference field="4294967294" count="1" selected="0">
            <x v="0"/>
          </reference>
          <reference field="2" count="1" selected="0">
            <x v="0"/>
          </reference>
        </references>
      </pivotArea>
    </chartFormat>
    <chartFormat chart="5" format="42">
      <pivotArea type="data" outline="0" fieldPosition="0">
        <references count="2">
          <reference field="4294967294" count="1" selected="0">
            <x v="0"/>
          </reference>
          <reference field="2" count="1" selected="0">
            <x v="1"/>
          </reference>
        </references>
      </pivotArea>
    </chartFormat>
    <chartFormat chart="5" format="43">
      <pivotArea type="data" outline="0" fieldPosition="0">
        <references count="2">
          <reference field="4294967294" count="1" selected="0">
            <x v="0"/>
          </reference>
          <reference field="2" count="1" selected="0">
            <x v="2"/>
          </reference>
        </references>
      </pivotArea>
    </chartFormat>
    <chartFormat chart="5" format="44">
      <pivotArea type="data" outline="0" fieldPosition="0">
        <references count="2">
          <reference field="4294967294" count="1" selected="0">
            <x v="0"/>
          </reference>
          <reference field="2" count="1" selected="0">
            <x v="3"/>
          </reference>
        </references>
      </pivotArea>
    </chartFormat>
    <chartFormat chart="5" format="45">
      <pivotArea type="data" outline="0" fieldPosition="0">
        <references count="2">
          <reference field="4294967294" count="1" selected="0">
            <x v="0"/>
          </reference>
          <reference field="2" count="1" selected="0">
            <x v="4"/>
          </reference>
        </references>
      </pivotArea>
    </chartFormat>
    <chartFormat chart="5" format="46">
      <pivotArea type="data" outline="0" fieldPosition="0">
        <references count="2">
          <reference field="4294967294" count="1" selected="0">
            <x v="0"/>
          </reference>
          <reference field="2" count="1" selected="0">
            <x v="5"/>
          </reference>
        </references>
      </pivotArea>
    </chartFormat>
    <chartFormat chart="7" format="54" series="1">
      <pivotArea type="data" outline="0" fieldPosition="0">
        <references count="1">
          <reference field="4294967294" count="1" selected="0">
            <x v="0"/>
          </reference>
        </references>
      </pivotArea>
    </chartFormat>
    <chartFormat chart="7" format="55">
      <pivotArea type="data" outline="0" fieldPosition="0">
        <references count="2">
          <reference field="4294967294" count="1" selected="0">
            <x v="0"/>
          </reference>
          <reference field="2" count="1" selected="0">
            <x v="0"/>
          </reference>
        </references>
      </pivotArea>
    </chartFormat>
    <chartFormat chart="7" format="56">
      <pivotArea type="data" outline="0" fieldPosition="0">
        <references count="2">
          <reference field="4294967294" count="1" selected="0">
            <x v="0"/>
          </reference>
          <reference field="2" count="1" selected="0">
            <x v="1"/>
          </reference>
        </references>
      </pivotArea>
    </chartFormat>
    <chartFormat chart="7" format="57">
      <pivotArea type="data" outline="0" fieldPosition="0">
        <references count="2">
          <reference field="4294967294" count="1" selected="0">
            <x v="0"/>
          </reference>
          <reference field="2" count="1" selected="0">
            <x v="2"/>
          </reference>
        </references>
      </pivotArea>
    </chartFormat>
    <chartFormat chart="7" format="58">
      <pivotArea type="data" outline="0" fieldPosition="0">
        <references count="2">
          <reference field="4294967294" count="1" selected="0">
            <x v="0"/>
          </reference>
          <reference field="2" count="1" selected="0">
            <x v="3"/>
          </reference>
        </references>
      </pivotArea>
    </chartFormat>
    <chartFormat chart="7" format="59">
      <pivotArea type="data" outline="0" fieldPosition="0">
        <references count="2">
          <reference field="4294967294" count="1" selected="0">
            <x v="0"/>
          </reference>
          <reference field="2" count="1" selected="0">
            <x v="4"/>
          </reference>
        </references>
      </pivotArea>
    </chartFormat>
    <chartFormat chart="7" format="60">
      <pivotArea type="data" outline="0" fieldPosition="0">
        <references count="2">
          <reference field="4294967294" count="1" selected="0">
            <x v="0"/>
          </reference>
          <reference field="2" count="1" selected="0">
            <x v="5"/>
          </reference>
        </references>
      </pivotArea>
    </chartFormat>
  </chartFormats>
  <pivotHierarchies count="245">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Number of Applications"/>
    <pivotHierarchy dragToData="1" caption="Total Energy equivalent (GWh/year)"/>
    <pivotHierarchy dragToData="1"/>
    <pivotHierarchy dragToData="1" caption="Average No. of Days to a Decision"/>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4"/>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US_Analysis]"/>
        <x15:activeTabTopLevelEntity name="[TUS_refusal_heatmap]"/>
        <x15:activeTabTopLevelEntity name="[TUS_feedstocks]"/>
        <x15:activeTabTopLevelEntity name="[TUS_approval_heatmap]"/>
        <x15:activeTabTopLevelEntity name="[TUS_appeal_detail_heatmap]"/>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D1410AD8-5185-48D4-B266-C522523DD035}" name="PivotTable9" cacheId="232" applyNumberFormats="0" applyBorderFormats="0" applyFontFormats="0" applyPatternFormats="0" applyAlignmentFormats="0" applyWidthHeightFormats="1" dataCaption="Values" tag="a5f1eff6-5b5f-4e8f-9a02-0f41a1f85e3a" updatedVersion="8" minRefreshableVersion="5" useAutoFormatting="1" subtotalHiddenItems="1" itemPrintTitles="1" createdVersion="8" indent="0" outline="1" outlineData="1" multipleFieldFilters="0" chartFormat="9">
  <location ref="AN28:AN29" firstHeaderRow="1" firstDataRow="1" firstDataCol="0"/>
  <pivotFields count="2">
    <pivotField dataField="1" subtotalTop="0" showAll="0" defaultSubtotal="0"/>
    <pivotField allDrilled="1" subtotalTop="0" showAll="0" dataSourceSort="1" defaultSubtotal="0" defaultAttributeDrillState="1"/>
  </pivotFields>
  <rowItems count="1">
    <i/>
  </rowItems>
  <colItems count="1">
    <i/>
  </colItems>
  <dataFields count="1">
    <dataField name="Sum of Energy equivalent (GWh/year)" fld="0" baseField="0" baseItem="0"/>
  </dataFields>
  <formats count="2">
    <format dxfId="41">
      <pivotArea outline="0" collapsedLevelsAreSubtotals="1" fieldPosition="0"/>
    </format>
    <format dxfId="40">
      <pivotArea type="all" dataOnly="0" outline="0" fieldPosition="0"/>
    </format>
  </formats>
  <pivotHierarchies count="245">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 of Applications"/>
    <pivotHierarchy dragToData="1" caption="Total Energy equivalent (GWh/year)"/>
    <pivotHierarchy dragToData="1"/>
    <pivotHierarchy dragToData="1" caption="Average No. of Days to a Decision"/>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US_Analysis]"/>
        <x15:activeTabTopLevelEntity name="[TUS_refusal_heatmap]"/>
        <x15:activeTabTopLevelEntity name="[TUS_feedstocks]"/>
        <x15:activeTabTopLevelEntity name="[TUS_approval_heatmap]"/>
        <x15:activeTabTopLevelEntity name="[TUS_appeal_detail_heatmap]"/>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72D08F96-A314-4645-AB8C-48F18AB2D077}" name="PivotTable10" cacheId="224" applyNumberFormats="0" applyBorderFormats="0" applyFontFormats="0" applyPatternFormats="0" applyAlignmentFormats="0" applyWidthHeightFormats="1" dataCaption="Values" tag="3d487bad-abeb-4ecd-9d75-8d16decd4286" updatedVersion="8" minRefreshableVersion="5" useAutoFormatting="1" subtotalHiddenItems="1" itemPrintTitles="1" createdVersion="8" indent="0" outline="1" outlineData="1" multipleFieldFilters="0" chartFormat="12">
  <location ref="AF4:AG71" firstHeaderRow="1" firstDataRow="1" firstDataCol="1"/>
  <pivotFields count="5">
    <pivotField axis="axisRow" allDrilled="1" subtotalTop="0" showAll="0" defaultSubtotal="0" defaultAttributeDrillState="1">
      <items count="6">
        <item x="3"/>
        <item x="4"/>
        <item x="1"/>
        <item x="5"/>
        <item x="0"/>
        <item x="2"/>
      </items>
    </pivotField>
    <pivotField allDrilled="1" subtotalTop="0" showAll="0" sortType="ascending" defaultSubtotal="0" defaultAttributeDrillState="1">
      <items count="6">
        <item x="0"/>
        <item x="1"/>
        <item x="2"/>
        <item x="3"/>
        <item x="4"/>
        <item x="5"/>
      </items>
    </pivotField>
    <pivotField axis="axisRow" allDrilled="1" subtotalTop="0" showAll="0" dataSourceSort="1" defaultSubtotal="0" defaultAttributeDrillState="1">
      <items count="10">
        <item x="0"/>
        <item x="1"/>
        <item x="2"/>
        <item x="3"/>
        <item x="4"/>
        <item x="5"/>
        <item x="6"/>
        <item x="7"/>
        <item x="8"/>
        <item x="9"/>
      </items>
    </pivotField>
    <pivotField dataField="1" subtotalTop="0" showAll="0" defaultSubtotal="0"/>
    <pivotField allDrilled="1" subtotalTop="0" showAll="0" dataSourceSort="1" defaultSubtotal="0" defaultAttributeDrillState="1"/>
  </pivotFields>
  <rowFields count="2">
    <field x="0"/>
    <field x="2"/>
  </rowFields>
  <rowItems count="67">
    <i>
      <x/>
    </i>
    <i r="1">
      <x/>
    </i>
    <i r="1">
      <x v="1"/>
    </i>
    <i r="1">
      <x v="2"/>
    </i>
    <i r="1">
      <x v="3"/>
    </i>
    <i r="1">
      <x v="4"/>
    </i>
    <i r="1">
      <x v="5"/>
    </i>
    <i r="1">
      <x v="6"/>
    </i>
    <i r="1">
      <x v="7"/>
    </i>
    <i r="1">
      <x v="8"/>
    </i>
    <i r="1">
      <x v="9"/>
    </i>
    <i>
      <x v="1"/>
    </i>
    <i r="1">
      <x/>
    </i>
    <i r="1">
      <x v="1"/>
    </i>
    <i r="1">
      <x v="2"/>
    </i>
    <i r="1">
      <x v="3"/>
    </i>
    <i r="1">
      <x v="4"/>
    </i>
    <i r="1">
      <x v="5"/>
    </i>
    <i r="1">
      <x v="6"/>
    </i>
    <i r="1">
      <x v="7"/>
    </i>
    <i r="1">
      <x v="8"/>
    </i>
    <i r="1">
      <x v="9"/>
    </i>
    <i>
      <x v="2"/>
    </i>
    <i r="1">
      <x/>
    </i>
    <i r="1">
      <x v="1"/>
    </i>
    <i r="1">
      <x v="2"/>
    </i>
    <i r="1">
      <x v="3"/>
    </i>
    <i r="1">
      <x v="4"/>
    </i>
    <i r="1">
      <x v="5"/>
    </i>
    <i r="1">
      <x v="6"/>
    </i>
    <i r="1">
      <x v="7"/>
    </i>
    <i r="1">
      <x v="8"/>
    </i>
    <i r="1">
      <x v="9"/>
    </i>
    <i>
      <x v="3"/>
    </i>
    <i r="1">
      <x/>
    </i>
    <i r="1">
      <x v="1"/>
    </i>
    <i r="1">
      <x v="2"/>
    </i>
    <i r="1">
      <x v="3"/>
    </i>
    <i r="1">
      <x v="4"/>
    </i>
    <i r="1">
      <x v="5"/>
    </i>
    <i r="1">
      <x v="6"/>
    </i>
    <i r="1">
      <x v="7"/>
    </i>
    <i r="1">
      <x v="8"/>
    </i>
    <i r="1">
      <x v="9"/>
    </i>
    <i>
      <x v="4"/>
    </i>
    <i r="1">
      <x/>
    </i>
    <i r="1">
      <x v="1"/>
    </i>
    <i r="1">
      <x v="2"/>
    </i>
    <i r="1">
      <x v="3"/>
    </i>
    <i r="1">
      <x v="4"/>
    </i>
    <i r="1">
      <x v="5"/>
    </i>
    <i r="1">
      <x v="6"/>
    </i>
    <i r="1">
      <x v="7"/>
    </i>
    <i r="1">
      <x v="8"/>
    </i>
    <i r="1">
      <x v="9"/>
    </i>
    <i>
      <x v="5"/>
    </i>
    <i r="1">
      <x/>
    </i>
    <i r="1">
      <x v="1"/>
    </i>
    <i r="1">
      <x v="2"/>
    </i>
    <i r="1">
      <x v="3"/>
    </i>
    <i r="1">
      <x v="4"/>
    </i>
    <i r="1">
      <x v="5"/>
    </i>
    <i r="1">
      <x v="6"/>
    </i>
    <i r="1">
      <x v="7"/>
    </i>
    <i r="1">
      <x v="8"/>
    </i>
    <i r="1">
      <x v="9"/>
    </i>
    <i t="grand">
      <x/>
    </i>
  </rowItems>
  <colItems count="1">
    <i/>
  </colItems>
  <dataFields count="1">
    <dataField name="Sum of Value" fld="3" baseField="0" baseItem="0"/>
  </dataFields>
  <formats count="2">
    <format dxfId="43">
      <pivotArea outline="0" collapsedLevelsAreSubtotals="1" fieldPosition="0"/>
    </format>
    <format dxfId="42">
      <pivotArea type="all" dataOnly="0" outline="0" fieldPosition="0"/>
    </format>
  </formats>
  <chartFormats count="1">
    <chartFormat chart="8" format="4" series="1">
      <pivotArea type="data" outline="0" fieldPosition="0">
        <references count="1">
          <reference field="4294967294" count="1" selected="0">
            <x v="0"/>
          </reference>
        </references>
      </pivotArea>
    </chartFormat>
  </chartFormats>
  <pivotHierarchies count="245">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Proportion of Applications"/>
    <pivotHierarchy dragToData="1" caption="Total Energy equivalent (GWh/year)"/>
    <pivotHierarchy dragToData="1"/>
    <pivotHierarchy dragToData="1" caption="Average No. of Days to a Decision"/>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2">
    <rowHierarchyUsage hierarchyUsage="4"/>
    <rowHierarchyUsage hierarchyUsage="15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US_Analysis]"/>
        <x15:activeTabTopLevelEntity name="[TUS_refusal_heatmap]"/>
        <x15:activeTabTopLevelEntity name="[TUS_feedstocks]"/>
        <x15:activeTabTopLevelEntity name="[TUS_approval_heatmap]"/>
        <x15:activeTabTopLevelEntity name="[TUS_appeal_detail_heatmap]"/>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24971EF2-6A68-4548-800D-012BB4E5E9BB}" name="PivotTable11" cacheId="225" applyNumberFormats="0" applyBorderFormats="0" applyFontFormats="0" applyPatternFormats="0" applyAlignmentFormats="0" applyWidthHeightFormats="1" dataCaption="Values" tag="8f829690-3a28-4835-b584-f1f1276f7a1e" updatedVersion="8" minRefreshableVersion="5" useAutoFormatting="1" subtotalHiddenItems="1" itemPrintTitles="1" createdVersion="8" indent="0" outline="1" outlineData="1" multipleFieldFilters="0" chartFormat="12">
  <location ref="AJ4:AK55" firstHeaderRow="1" firstDataRow="1" firstDataCol="1"/>
  <pivotFields count="5">
    <pivotField axis="axisRow" allDrilled="1" subtotalTop="0" showAll="0" defaultSubtotal="0" defaultAttributeDrillState="1">
      <items count="6">
        <item x="1"/>
        <item x="3"/>
        <item x="5"/>
        <item x="0"/>
        <item x="2"/>
        <item x="4"/>
      </items>
    </pivotField>
    <pivotField allDrilled="1" subtotalTop="0" showAll="0" sortType="ascending" defaultSubtotal="0" defaultAttributeDrillState="1">
      <items count="6">
        <item x="0"/>
        <item x="1"/>
        <item x="2"/>
        <item x="3"/>
        <item x="4"/>
        <item x="5"/>
      </items>
    </pivotField>
    <pivotField axis="axisRow" allDrilled="1" subtotalTop="0" showAll="0" dataSourceSort="1" defaultSubtotal="0" defaultAttributeDrillState="1">
      <items count="8">
        <item x="0"/>
        <item x="1"/>
        <item x="2"/>
        <item x="3"/>
        <item x="4"/>
        <item x="5"/>
        <item x="6"/>
        <item x="7"/>
      </items>
    </pivotField>
    <pivotField dataField="1" subtotalTop="0" showAll="0" defaultSubtotal="0"/>
    <pivotField allDrilled="1" subtotalTop="0" showAll="0" dataSourceSort="1" defaultSubtotal="0" defaultAttributeDrillState="1"/>
  </pivotFields>
  <rowFields count="2">
    <field x="0"/>
    <field x="2"/>
  </rowFields>
  <rowItems count="51">
    <i>
      <x/>
    </i>
    <i r="1">
      <x/>
    </i>
    <i r="1">
      <x v="1"/>
    </i>
    <i r="1">
      <x v="2"/>
    </i>
    <i r="1">
      <x v="3"/>
    </i>
    <i r="1">
      <x v="4"/>
    </i>
    <i r="1">
      <x v="6"/>
    </i>
    <i r="1">
      <x v="5"/>
    </i>
    <i>
      <x v="1"/>
    </i>
    <i r="1">
      <x/>
    </i>
    <i r="1">
      <x v="1"/>
    </i>
    <i r="1">
      <x v="2"/>
    </i>
    <i r="1">
      <x v="7"/>
    </i>
    <i r="1">
      <x v="3"/>
    </i>
    <i r="1">
      <x v="4"/>
    </i>
    <i r="1">
      <x v="6"/>
    </i>
    <i r="1">
      <x v="5"/>
    </i>
    <i>
      <x v="2"/>
    </i>
    <i r="1">
      <x/>
    </i>
    <i r="1">
      <x v="1"/>
    </i>
    <i r="1">
      <x v="2"/>
    </i>
    <i r="1">
      <x v="7"/>
    </i>
    <i r="1">
      <x v="3"/>
    </i>
    <i r="1">
      <x v="4"/>
    </i>
    <i r="1">
      <x v="6"/>
    </i>
    <i r="1">
      <x v="5"/>
    </i>
    <i>
      <x v="3"/>
    </i>
    <i r="1">
      <x/>
    </i>
    <i r="1">
      <x v="1"/>
    </i>
    <i r="1">
      <x v="2"/>
    </i>
    <i r="1">
      <x v="3"/>
    </i>
    <i r="1">
      <x v="4"/>
    </i>
    <i r="1">
      <x v="5"/>
    </i>
    <i>
      <x v="4"/>
    </i>
    <i r="1">
      <x/>
    </i>
    <i r="1">
      <x v="1"/>
    </i>
    <i r="1">
      <x v="2"/>
    </i>
    <i r="1">
      <x v="3"/>
    </i>
    <i r="1">
      <x v="4"/>
    </i>
    <i r="1">
      <x v="6"/>
    </i>
    <i r="1">
      <x v="5"/>
    </i>
    <i>
      <x v="5"/>
    </i>
    <i r="1">
      <x/>
    </i>
    <i r="1">
      <x v="1"/>
    </i>
    <i r="1">
      <x v="2"/>
    </i>
    <i r="1">
      <x v="7"/>
    </i>
    <i r="1">
      <x v="3"/>
    </i>
    <i r="1">
      <x v="4"/>
    </i>
    <i r="1">
      <x v="6"/>
    </i>
    <i r="1">
      <x v="5"/>
    </i>
    <i t="grand">
      <x/>
    </i>
  </rowItems>
  <colItems count="1">
    <i/>
  </colItems>
  <dataFields count="1">
    <dataField name="Sum of Value" fld="3" baseField="0" baseItem="0"/>
  </dataFields>
  <formats count="2">
    <format dxfId="45">
      <pivotArea outline="0" collapsedLevelsAreSubtotals="1" fieldPosition="0"/>
    </format>
    <format dxfId="44">
      <pivotArea type="all" dataOnly="0" outline="0" fieldPosition="0"/>
    </format>
  </formats>
  <chartFormats count="2">
    <chartFormat chart="6" format="0" series="1">
      <pivotArea type="data" outline="0" fieldPosition="0">
        <references count="1">
          <reference field="4294967294" count="1" selected="0">
            <x v="0"/>
          </reference>
        </references>
      </pivotArea>
    </chartFormat>
    <chartFormat chart="8" format="4" series="1">
      <pivotArea type="data" outline="0" fieldPosition="0">
        <references count="1">
          <reference field="4294967294" count="1" selected="0">
            <x v="0"/>
          </reference>
        </references>
      </pivotArea>
    </chartFormat>
  </chartFormats>
  <pivotHierarchies count="245">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Proportion of Applications"/>
    <pivotHierarchy dragToData="1" caption="Total Energy equivalent (GWh/year)"/>
    <pivotHierarchy dragToData="1"/>
    <pivotHierarchy dragToData="1" caption="Average No. of Days to a Decision"/>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2">
    <rowHierarchyUsage hierarchyUsage="4"/>
    <rowHierarchyUsage hierarchyUsage="113"/>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US_Analysis]"/>
        <x15:activeTabTopLevelEntity name="[TUS_refusal_heatmap]"/>
        <x15:activeTabTopLevelEntity name="[TUS_feedstocks]"/>
        <x15:activeTabTopLevelEntity name="[TUS_approval_heatmap]"/>
        <x15:activeTabTopLevelEntity name="[TUS_appeal_detail_heatmap]"/>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126958DB-714D-497E-8378-498D3984BDED}" name="PivotTable1" cacheId="229" applyNumberFormats="0" applyBorderFormats="0" applyFontFormats="0" applyPatternFormats="0" applyAlignmentFormats="0" applyWidthHeightFormats="1" dataCaption="Values" tag="fdf788a3-bdf9-42a5-93a6-8962c675f902" updatedVersion="8" minRefreshableVersion="5" useAutoFormatting="1" subtotalHiddenItems="1" itemPrintTitles="1" createdVersion="8" indent="0" outline="1" outlineData="1" multipleFieldFilters="0" chartFormat="9">
  <location ref="AN4:AP9" firstHeaderRow="0" firstDataRow="1" firstDataCol="1"/>
  <pivotFields count="4">
    <pivotField dataField="1" subtotalTop="0" showAll="0" defaultSubtotal="0"/>
    <pivotField axis="axisRow" allDrilled="1" subtotalTop="0" showAll="0" dataSourceSort="1" defaultSubtotal="0" defaultAttributeDrillState="1">
      <items count="4">
        <item x="0"/>
        <item x="1"/>
        <item x="2"/>
        <item x="3"/>
      </items>
    </pivotField>
    <pivotField allDrilled="1" subtotalTop="0" showAll="0" dataSourceSort="1" defaultSubtotal="0" defaultAttributeDrillState="1"/>
    <pivotField dataField="1" compact="0" outline="0" subtotalTop="0" dragToRow="0" dragToCol="0" dragToPage="0" dragToData="0" dragOff="0" showAll="0" topAutoShow="0" includeNewItemsInFilter="1" itemPageCount="0" rankBy="0" defaultSubtotal="0">
      <extLst>
        <ext xmlns:x14="http://schemas.microsoft.com/office/spreadsheetml/2009/9/main" uri="{2946ED86-A175-432a-8AC1-64E0C546D7DE}">
          <x14:pivotField ignore="1"/>
        </ext>
      </extLst>
    </pivotField>
  </pivotFields>
  <rowFields count="1">
    <field x="1"/>
  </rowFields>
  <rowItems count="5">
    <i>
      <x/>
    </i>
    <i>
      <x v="1"/>
    </i>
    <i>
      <x v="2"/>
    </i>
    <i>
      <x v="3"/>
    </i>
    <i t="grand">
      <x/>
    </i>
  </rowItems>
  <colFields count="1">
    <field x="-2"/>
  </colFields>
  <colItems count="2">
    <i>
      <x/>
    </i>
    <i i="1">
      <x v="1"/>
    </i>
  </colItems>
  <dataFields count="2">
    <dataField name="# of Applications" fld="0" subtotal="count" baseField="0" baseItem="0"/>
    <dataField name="Count of Reference" fld="3" subtotal="count" showDataAs="percentOfTotal" baseField="1" baseItem="0" numFmtId="9">
      <extLst>
        <ext xmlns:x14="http://schemas.microsoft.com/office/spreadsheetml/2009/9/main" uri="{E15A36E0-9728-4e99-A89B-3F7291B0FE68}">
          <x14:dataField sourceField="0" uniqueName="[__Xl2].[Measures].[Count of Reference]"/>
        </ext>
      </extLst>
    </dataField>
  </dataFields>
  <formats count="5">
    <format dxfId="50">
      <pivotArea outline="0" collapsedLevelsAreSubtotals="1" fieldPosition="0"/>
    </format>
    <format dxfId="49">
      <pivotArea outline="0" fieldPosition="0">
        <references count="1">
          <reference field="4294967294" count="1">
            <x v="1"/>
          </reference>
        </references>
      </pivotArea>
    </format>
    <format dxfId="48">
      <pivotArea outline="0" collapsedLevelsAreSubtotals="1" fieldPosition="0">
        <references count="1">
          <reference field="4294967294" count="1" selected="0">
            <x v="0"/>
          </reference>
        </references>
      </pivotArea>
    </format>
    <format dxfId="47">
      <pivotArea outline="0" collapsedLevelsAreSubtotals="1" fieldPosition="0">
        <references count="1">
          <reference field="4294967294" count="1" selected="0">
            <x v="1"/>
          </reference>
        </references>
      </pivotArea>
    </format>
    <format dxfId="46">
      <pivotArea type="all" dataOnly="0" outline="0" fieldPosition="0"/>
    </format>
  </formats>
  <chartFormats count="2">
    <chartFormat chart="0" format="16" series="1">
      <pivotArea type="data" outline="0" fieldPosition="0">
        <references count="1">
          <reference field="4294967294" count="1" selected="0">
            <x v="0"/>
          </reference>
        </references>
      </pivotArea>
    </chartFormat>
    <chartFormat chart="5" format="40" series="1">
      <pivotArea type="data" outline="0" fieldPosition="0">
        <references count="1">
          <reference field="4294967294" count="1" selected="0">
            <x v="0"/>
          </reference>
        </references>
      </pivotArea>
    </chartFormat>
  </chartFormats>
  <pivotHierarchies count="246">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 of Applications"/>
    <pivotHierarchy dragToData="1" caption="Total Energy equivalent (GWh/year)"/>
    <pivotHierarchy dragToData="1"/>
    <pivotHierarchy dragToData="1" caption="Average No. of Days to a Decision"/>
    <pivotHierarchy dragToData="1"/>
    <pivotHierarchy dragToData="1"/>
    <pivotHierarchy dragToData="1"/>
    <pivotHierarchy dragToData="1"/>
    <pivotHierarchy dragToData="1"/>
    <pivotHierarchy dragToData="1"/>
    <pivotHierarchy dragToRow="0" dragToCol="0" dragToPage="0" dragToData="1" dragOff="0" includeNewItemsInFilter="1">
      <extLst>
        <ext xmlns:x14="http://schemas.microsoft.com/office/spreadsheetml/2009/9/main" uri="{F1805F06-0CD3-4483-9156-8803C3D141DF}">
          <x14:pivotHierarchy ignore="1"/>
        </ext>
      </extLst>
    </pivotHierarchy>
  </pivotHierarchies>
  <pivotTableStyleInfo name="PivotStyleLight16" showRowHeaders="1" showColHeaders="1" showRowStripes="0" showColStripes="0" showLastColumn="1"/>
  <rowHierarchiesUsage count="1">
    <rowHierarchyUsage hierarchyUsage="3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US_Analysis]"/>
        <x15:activeTabTopLevelEntity name="[TUS_refusal_heatmap]"/>
        <x15:activeTabTopLevelEntity name="[TUS_feedstocks]"/>
        <x15:activeTabTopLevelEntity name="[TUS_approval_heatmap]"/>
        <x15:activeTabTopLevelEntity name="[TUS_appeal_detail_heatmap]"/>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C20F1BE4-CE32-4DF4-AEAC-EBF8F635A750}" name="PivotTable2" cacheId="220" applyNumberFormats="0" applyBorderFormats="0" applyFontFormats="0" applyPatternFormats="0" applyAlignmentFormats="0" applyWidthHeightFormats="1" dataCaption="Values" tag="c6503eb4-f819-4f28-90ed-e8f6473b04a3" updatedVersion="8" minRefreshableVersion="5" useAutoFormatting="1" subtotalHiddenItems="1" itemPrintTitles="1" createdVersion="8" indent="0" outline="1" outlineData="1" multipleFieldFilters="0" chartFormat="23">
  <location ref="A4:D30" firstHeaderRow="0" firstDataRow="1" firstDataCol="1"/>
  <pivotFields count="6">
    <pivotField axis="axisRow" allDrilled="1" subtotalTop="0" showAll="0" defaultSubtotal="0" defaultAttributeDrillState="1">
      <items count="6">
        <item x="1"/>
        <item x="3"/>
        <item x="4"/>
        <item x="2"/>
        <item x="0"/>
        <item x="5"/>
      </items>
    </pivotField>
    <pivotField dataField="1" subtotalTop="0" showAll="0" defaultSubtotal="0"/>
    <pivotField dataField="1" subtotalTop="0" showAll="0" defaultSubtotal="0"/>
    <pivotField dataField="1" subtotalTop="0" showAll="0" defaultSubtotal="0"/>
    <pivotField axis="axisRow" allDrilled="1" subtotalTop="0" showAll="0" dataSourceSort="1" defaultSubtotal="0" defaultAttributeDrillState="1">
      <items count="5">
        <item x="0"/>
        <item x="1"/>
        <item x="2"/>
        <item x="3"/>
        <item x="4"/>
      </items>
    </pivotField>
    <pivotField allDrilled="1" subtotalTop="0" showAll="0" dataSourceSort="1" defaultSubtotal="0" defaultAttributeDrillState="1"/>
  </pivotFields>
  <rowFields count="2">
    <field x="0"/>
    <field x="4"/>
  </rowFields>
  <rowItems count="26">
    <i>
      <x/>
    </i>
    <i r="1">
      <x/>
    </i>
    <i r="1">
      <x v="1"/>
    </i>
    <i r="1">
      <x v="2"/>
    </i>
    <i r="1">
      <x v="3"/>
    </i>
    <i>
      <x v="1"/>
    </i>
    <i r="1">
      <x/>
    </i>
    <i r="1">
      <x v="2"/>
    </i>
    <i r="1">
      <x v="3"/>
    </i>
    <i>
      <x v="2"/>
    </i>
    <i r="1">
      <x/>
    </i>
    <i r="1">
      <x v="1"/>
    </i>
    <i r="1">
      <x v="2"/>
    </i>
    <i r="1">
      <x v="3"/>
    </i>
    <i>
      <x v="3"/>
    </i>
    <i r="1">
      <x/>
    </i>
    <i r="1">
      <x v="3"/>
    </i>
    <i>
      <x v="4"/>
    </i>
    <i r="1">
      <x/>
    </i>
    <i>
      <x v="5"/>
    </i>
    <i r="1">
      <x/>
    </i>
    <i r="1">
      <x v="1"/>
    </i>
    <i r="1">
      <x v="2"/>
    </i>
    <i r="1">
      <x v="3"/>
    </i>
    <i r="1">
      <x v="4"/>
    </i>
    <i t="grand">
      <x/>
    </i>
  </rowItems>
  <colFields count="1">
    <field x="-2"/>
  </colFields>
  <colItems count="3">
    <i>
      <x/>
    </i>
    <i i="1">
      <x v="1"/>
    </i>
    <i i="2">
      <x v="2"/>
    </i>
  </colItems>
  <dataFields count="3">
    <dataField name="Proportion of Applications" fld="1" subtotal="count" showDataAs="percentOfTotal" baseField="0" baseItem="0" numFmtId="10"/>
    <dataField name="Total Energy equivalent (GWh/year)" fld="2" baseField="0" baseItem="0"/>
    <dataField name="Average No. of Days to a Decision" fld="3" subtotal="average" baseField="0" baseItem="0"/>
  </dataFields>
  <formats count="41">
    <format dxfId="91">
      <pivotArea outline="0" fieldPosition="0">
        <references count="1">
          <reference field="4294967294" count="1">
            <x v="0"/>
          </reference>
        </references>
      </pivotArea>
    </format>
    <format dxfId="90">
      <pivotArea collapsedLevelsAreSubtotals="1" fieldPosition="0">
        <references count="3">
          <reference field="4294967294" count="1" selected="0">
            <x v="0"/>
          </reference>
          <reference field="0" count="1" selected="0">
            <x v="0"/>
          </reference>
          <reference field="4" count="0"/>
        </references>
      </pivotArea>
    </format>
    <format dxfId="89">
      <pivotArea collapsedLevelsAreSubtotals="1" fieldPosition="0">
        <references count="3">
          <reference field="4294967294" count="1" selected="0">
            <x v="1"/>
          </reference>
          <reference field="0" count="1" selected="0">
            <x v="0"/>
          </reference>
          <reference field="4" count="0"/>
        </references>
      </pivotArea>
    </format>
    <format dxfId="88">
      <pivotArea collapsedLevelsAreSubtotals="1" fieldPosition="0">
        <references count="3">
          <reference field="4294967294" count="1" selected="0">
            <x v="2"/>
          </reference>
          <reference field="0" count="1" selected="0">
            <x v="0"/>
          </reference>
          <reference field="4" count="0"/>
        </references>
      </pivotArea>
    </format>
    <format dxfId="87">
      <pivotArea collapsedLevelsAreSubtotals="1" fieldPosition="0">
        <references count="3">
          <reference field="4294967294" count="1" selected="0">
            <x v="2"/>
          </reference>
          <reference field="0" count="1" selected="0">
            <x v="0"/>
          </reference>
          <reference field="4" count="4">
            <x v="0"/>
            <x v="1"/>
            <x v="2"/>
            <x v="3"/>
          </reference>
        </references>
      </pivotArea>
    </format>
    <format dxfId="86">
      <pivotArea collapsedLevelsAreSubtotals="1" fieldPosition="0">
        <references count="2">
          <reference field="4294967294" count="1" selected="0">
            <x v="2"/>
          </reference>
          <reference field="0" count="1">
            <x v="1"/>
          </reference>
        </references>
      </pivotArea>
    </format>
    <format dxfId="85">
      <pivotArea collapsedLevelsAreSubtotals="1" fieldPosition="0">
        <references count="3">
          <reference field="4294967294" count="1" selected="0">
            <x v="2"/>
          </reference>
          <reference field="0" count="1" selected="0">
            <x v="1"/>
          </reference>
          <reference field="4" count="3">
            <x v="0"/>
            <x v="2"/>
            <x v="3"/>
          </reference>
        </references>
      </pivotArea>
    </format>
    <format dxfId="84">
      <pivotArea collapsedLevelsAreSubtotals="1" fieldPosition="0">
        <references count="2">
          <reference field="4294967294" count="1" selected="0">
            <x v="2"/>
          </reference>
          <reference field="0" count="1">
            <x v="2"/>
          </reference>
        </references>
      </pivotArea>
    </format>
    <format dxfId="83">
      <pivotArea collapsedLevelsAreSubtotals="1" fieldPosition="0">
        <references count="3">
          <reference field="4294967294" count="1" selected="0">
            <x v="2"/>
          </reference>
          <reference field="0" count="1" selected="0">
            <x v="2"/>
          </reference>
          <reference field="4" count="4">
            <x v="0"/>
            <x v="1"/>
            <x v="2"/>
            <x v="3"/>
          </reference>
        </references>
      </pivotArea>
    </format>
    <format dxfId="82">
      <pivotArea collapsedLevelsAreSubtotals="1" fieldPosition="0">
        <references count="2">
          <reference field="4294967294" count="1" selected="0">
            <x v="2"/>
          </reference>
          <reference field="0" count="1">
            <x v="3"/>
          </reference>
        </references>
      </pivotArea>
    </format>
    <format dxfId="81">
      <pivotArea collapsedLevelsAreSubtotals="1" fieldPosition="0">
        <references count="3">
          <reference field="4294967294" count="1" selected="0">
            <x v="2"/>
          </reference>
          <reference field="0" count="1" selected="0">
            <x v="3"/>
          </reference>
          <reference field="4" count="2">
            <x v="0"/>
            <x v="3"/>
          </reference>
        </references>
      </pivotArea>
    </format>
    <format dxfId="80">
      <pivotArea collapsedLevelsAreSubtotals="1" fieldPosition="0">
        <references count="2">
          <reference field="4294967294" count="1" selected="0">
            <x v="2"/>
          </reference>
          <reference field="0" count="1">
            <x v="4"/>
          </reference>
        </references>
      </pivotArea>
    </format>
    <format dxfId="79">
      <pivotArea collapsedLevelsAreSubtotals="1" fieldPosition="0">
        <references count="3">
          <reference field="4294967294" count="1" selected="0">
            <x v="2"/>
          </reference>
          <reference field="0" count="1" selected="0">
            <x v="4"/>
          </reference>
          <reference field="4" count="1">
            <x v="0"/>
          </reference>
        </references>
      </pivotArea>
    </format>
    <format dxfId="78">
      <pivotArea collapsedLevelsAreSubtotals="1" fieldPosition="0">
        <references count="2">
          <reference field="4294967294" count="1" selected="0">
            <x v="2"/>
          </reference>
          <reference field="0" count="1">
            <x v="5"/>
          </reference>
        </references>
      </pivotArea>
    </format>
    <format dxfId="77">
      <pivotArea collapsedLevelsAreSubtotals="1" fieldPosition="0">
        <references count="3">
          <reference field="4294967294" count="1" selected="0">
            <x v="2"/>
          </reference>
          <reference field="0" count="1" selected="0">
            <x v="5"/>
          </reference>
          <reference field="4" count="0"/>
        </references>
      </pivotArea>
    </format>
    <format dxfId="76">
      <pivotArea field="0" grandRow="1" outline="0" collapsedLevelsAreSubtotals="1" axis="axisRow" fieldPosition="0">
        <references count="1">
          <reference field="4294967294" count="1" selected="0">
            <x v="2"/>
          </reference>
        </references>
      </pivotArea>
    </format>
    <format dxfId="75">
      <pivotArea collapsedLevelsAreSubtotals="1" fieldPosition="0">
        <references count="3">
          <reference field="4294967294" count="1" selected="0">
            <x v="1"/>
          </reference>
          <reference field="0" count="1" selected="0">
            <x v="0"/>
          </reference>
          <reference field="4" count="4">
            <x v="0"/>
            <x v="1"/>
            <x v="2"/>
            <x v="3"/>
          </reference>
        </references>
      </pivotArea>
    </format>
    <format dxfId="74">
      <pivotArea collapsedLevelsAreSubtotals="1" fieldPosition="0">
        <references count="2">
          <reference field="4294967294" count="1" selected="0">
            <x v="1"/>
          </reference>
          <reference field="0" count="1">
            <x v="1"/>
          </reference>
        </references>
      </pivotArea>
    </format>
    <format dxfId="73">
      <pivotArea collapsedLevelsAreSubtotals="1" fieldPosition="0">
        <references count="3">
          <reference field="4294967294" count="1" selected="0">
            <x v="1"/>
          </reference>
          <reference field="0" count="1" selected="0">
            <x v="1"/>
          </reference>
          <reference field="4" count="3">
            <x v="0"/>
            <x v="2"/>
            <x v="3"/>
          </reference>
        </references>
      </pivotArea>
    </format>
    <format dxfId="72">
      <pivotArea collapsedLevelsAreSubtotals="1" fieldPosition="0">
        <references count="2">
          <reference field="4294967294" count="1" selected="0">
            <x v="1"/>
          </reference>
          <reference field="0" count="1">
            <x v="2"/>
          </reference>
        </references>
      </pivotArea>
    </format>
    <format dxfId="71">
      <pivotArea collapsedLevelsAreSubtotals="1" fieldPosition="0">
        <references count="3">
          <reference field="4294967294" count="1" selected="0">
            <x v="1"/>
          </reference>
          <reference field="0" count="1" selected="0">
            <x v="2"/>
          </reference>
          <reference field="4" count="4">
            <x v="0"/>
            <x v="1"/>
            <x v="2"/>
            <x v="3"/>
          </reference>
        </references>
      </pivotArea>
    </format>
    <format dxfId="70">
      <pivotArea collapsedLevelsAreSubtotals="1" fieldPosition="0">
        <references count="2">
          <reference field="4294967294" count="1" selected="0">
            <x v="1"/>
          </reference>
          <reference field="0" count="1">
            <x v="3"/>
          </reference>
        </references>
      </pivotArea>
    </format>
    <format dxfId="69">
      <pivotArea collapsedLevelsAreSubtotals="1" fieldPosition="0">
        <references count="3">
          <reference field="4294967294" count="1" selected="0">
            <x v="1"/>
          </reference>
          <reference field="0" count="1" selected="0">
            <x v="3"/>
          </reference>
          <reference field="4" count="2">
            <x v="0"/>
            <x v="3"/>
          </reference>
        </references>
      </pivotArea>
    </format>
    <format dxfId="68">
      <pivotArea collapsedLevelsAreSubtotals="1" fieldPosition="0">
        <references count="2">
          <reference field="4294967294" count="1" selected="0">
            <x v="1"/>
          </reference>
          <reference field="0" count="1">
            <x v="4"/>
          </reference>
        </references>
      </pivotArea>
    </format>
    <format dxfId="67">
      <pivotArea collapsedLevelsAreSubtotals="1" fieldPosition="0">
        <references count="3">
          <reference field="4294967294" count="1" selected="0">
            <x v="1"/>
          </reference>
          <reference field="0" count="1" selected="0">
            <x v="4"/>
          </reference>
          <reference field="4" count="1">
            <x v="0"/>
          </reference>
        </references>
      </pivotArea>
    </format>
    <format dxfId="66">
      <pivotArea collapsedLevelsAreSubtotals="1" fieldPosition="0">
        <references count="2">
          <reference field="4294967294" count="1" selected="0">
            <x v="1"/>
          </reference>
          <reference field="0" count="1">
            <x v="5"/>
          </reference>
        </references>
      </pivotArea>
    </format>
    <format dxfId="65">
      <pivotArea collapsedLevelsAreSubtotals="1" fieldPosition="0">
        <references count="3">
          <reference field="4294967294" count="1" selected="0">
            <x v="1"/>
          </reference>
          <reference field="0" count="1" selected="0">
            <x v="5"/>
          </reference>
          <reference field="4" count="0"/>
        </references>
      </pivotArea>
    </format>
    <format dxfId="64">
      <pivotArea field="0" grandRow="1" outline="0" collapsedLevelsAreSubtotals="1" axis="axisRow" fieldPosition="0">
        <references count="1">
          <reference field="4294967294" count="1" selected="0">
            <x v="1"/>
          </reference>
        </references>
      </pivotArea>
    </format>
    <format dxfId="63">
      <pivotArea collapsedLevelsAreSubtotals="1" fieldPosition="0">
        <references count="3">
          <reference field="4294967294" count="1" selected="0">
            <x v="0"/>
          </reference>
          <reference field="0" count="1" selected="0">
            <x v="0"/>
          </reference>
          <reference field="4" count="4">
            <x v="0"/>
            <x v="1"/>
            <x v="2"/>
            <x v="3"/>
          </reference>
        </references>
      </pivotArea>
    </format>
    <format dxfId="62">
      <pivotArea collapsedLevelsAreSubtotals="1" fieldPosition="0">
        <references count="2">
          <reference field="4294967294" count="1" selected="0">
            <x v="0"/>
          </reference>
          <reference field="0" count="1">
            <x v="1"/>
          </reference>
        </references>
      </pivotArea>
    </format>
    <format dxfId="61">
      <pivotArea collapsedLevelsAreSubtotals="1" fieldPosition="0">
        <references count="3">
          <reference field="4294967294" count="1" selected="0">
            <x v="0"/>
          </reference>
          <reference field="0" count="1" selected="0">
            <x v="1"/>
          </reference>
          <reference field="4" count="3">
            <x v="0"/>
            <x v="2"/>
            <x v="3"/>
          </reference>
        </references>
      </pivotArea>
    </format>
    <format dxfId="60">
      <pivotArea collapsedLevelsAreSubtotals="1" fieldPosition="0">
        <references count="2">
          <reference field="4294967294" count="1" selected="0">
            <x v="0"/>
          </reference>
          <reference field="0" count="1">
            <x v="2"/>
          </reference>
        </references>
      </pivotArea>
    </format>
    <format dxfId="59">
      <pivotArea collapsedLevelsAreSubtotals="1" fieldPosition="0">
        <references count="3">
          <reference field="4294967294" count="1" selected="0">
            <x v="0"/>
          </reference>
          <reference field="0" count="1" selected="0">
            <x v="2"/>
          </reference>
          <reference field="4" count="4">
            <x v="0"/>
            <x v="1"/>
            <x v="2"/>
            <x v="3"/>
          </reference>
        </references>
      </pivotArea>
    </format>
    <format dxfId="58">
      <pivotArea collapsedLevelsAreSubtotals="1" fieldPosition="0">
        <references count="2">
          <reference field="4294967294" count="1" selected="0">
            <x v="0"/>
          </reference>
          <reference field="0" count="1">
            <x v="3"/>
          </reference>
        </references>
      </pivotArea>
    </format>
    <format dxfId="57">
      <pivotArea collapsedLevelsAreSubtotals="1" fieldPosition="0">
        <references count="3">
          <reference field="4294967294" count="1" selected="0">
            <x v="0"/>
          </reference>
          <reference field="0" count="1" selected="0">
            <x v="3"/>
          </reference>
          <reference field="4" count="2">
            <x v="0"/>
            <x v="3"/>
          </reference>
        </references>
      </pivotArea>
    </format>
    <format dxfId="56">
      <pivotArea collapsedLevelsAreSubtotals="1" fieldPosition="0">
        <references count="2">
          <reference field="4294967294" count="1" selected="0">
            <x v="0"/>
          </reference>
          <reference field="0" count="1">
            <x v="4"/>
          </reference>
        </references>
      </pivotArea>
    </format>
    <format dxfId="55">
      <pivotArea collapsedLevelsAreSubtotals="1" fieldPosition="0">
        <references count="3">
          <reference field="4294967294" count="1" selected="0">
            <x v="0"/>
          </reference>
          <reference field="0" count="1" selected="0">
            <x v="4"/>
          </reference>
          <reference field="4" count="1">
            <x v="0"/>
          </reference>
        </references>
      </pivotArea>
    </format>
    <format dxfId="54">
      <pivotArea collapsedLevelsAreSubtotals="1" fieldPosition="0">
        <references count="2">
          <reference field="4294967294" count="1" selected="0">
            <x v="0"/>
          </reference>
          <reference field="0" count="1">
            <x v="5"/>
          </reference>
        </references>
      </pivotArea>
    </format>
    <format dxfId="53">
      <pivotArea collapsedLevelsAreSubtotals="1" fieldPosition="0">
        <references count="3">
          <reference field="4294967294" count="1" selected="0">
            <x v="0"/>
          </reference>
          <reference field="0" count="1" selected="0">
            <x v="5"/>
          </reference>
          <reference field="4" count="0"/>
        </references>
      </pivotArea>
    </format>
    <format dxfId="52">
      <pivotArea field="0" grandRow="1" outline="0" collapsedLevelsAreSubtotals="1" axis="axisRow" fieldPosition="0">
        <references count="1">
          <reference field="4294967294" count="1" selected="0">
            <x v="0"/>
          </reference>
        </references>
      </pivotArea>
    </format>
    <format dxfId="51">
      <pivotArea type="all" dataOnly="0" outline="0" fieldPosition="0"/>
    </format>
  </formats>
  <chartFormats count="12">
    <chartFormat chart="0" format="7" series="1">
      <pivotArea type="data" outline="0" fieldPosition="0">
        <references count="1">
          <reference field="4294967294" count="1" selected="0">
            <x v="1"/>
          </reference>
        </references>
      </pivotArea>
    </chartFormat>
    <chartFormat chart="0" format="8" series="1">
      <pivotArea type="data" outline="0" fieldPosition="0">
        <references count="1">
          <reference field="4294967294" count="1" selected="0">
            <x v="2"/>
          </reference>
        </references>
      </pivotArea>
    </chartFormat>
    <chartFormat chart="0" format="9" series="1">
      <pivotArea type="data" outline="0" fieldPosition="0">
        <references count="1">
          <reference field="4294967294" count="1" selected="0">
            <x v="0"/>
          </reference>
        </references>
      </pivotArea>
    </chartFormat>
    <chartFormat chart="8" format="13" series="1">
      <pivotArea type="data" outline="0" fieldPosition="0">
        <references count="1">
          <reference field="4294967294" count="1" selected="0">
            <x v="1"/>
          </reference>
        </references>
      </pivotArea>
    </chartFormat>
    <chartFormat chart="8" format="14" series="1">
      <pivotArea type="data" outline="0" fieldPosition="0">
        <references count="1">
          <reference field="4294967294" count="1" selected="0">
            <x v="2"/>
          </reference>
        </references>
      </pivotArea>
    </chartFormat>
    <chartFormat chart="8" format="15" series="1">
      <pivotArea type="data" outline="0" fieldPosition="0">
        <references count="1">
          <reference field="4294967294" count="1" selected="0">
            <x v="0"/>
          </reference>
        </references>
      </pivotArea>
    </chartFormat>
    <chartFormat chart="15" format="0" series="1">
      <pivotArea type="data" outline="0" fieldPosition="0">
        <references count="1">
          <reference field="4294967294" count="1" selected="0">
            <x v="0"/>
          </reference>
        </references>
      </pivotArea>
    </chartFormat>
    <chartFormat chart="15" format="1" series="1">
      <pivotArea type="data" outline="0" fieldPosition="0">
        <references count="1">
          <reference field="4294967294" count="1" selected="0">
            <x v="1"/>
          </reference>
        </references>
      </pivotArea>
    </chartFormat>
    <chartFormat chart="15" format="2" series="1">
      <pivotArea type="data" outline="0" fieldPosition="0">
        <references count="1">
          <reference field="4294967294" count="1" selected="0">
            <x v="2"/>
          </reference>
        </references>
      </pivotArea>
    </chartFormat>
    <chartFormat chart="22" format="6" series="1">
      <pivotArea type="data" outline="0" fieldPosition="0">
        <references count="1">
          <reference field="4294967294" count="1" selected="0">
            <x v="1"/>
          </reference>
        </references>
      </pivotArea>
    </chartFormat>
    <chartFormat chart="22" format="7" series="1">
      <pivotArea type="data" outline="0" fieldPosition="0">
        <references count="1">
          <reference field="4294967294" count="1" selected="0">
            <x v="2"/>
          </reference>
        </references>
      </pivotArea>
    </chartFormat>
    <chartFormat chart="22" format="8" series="1">
      <pivotArea type="data" outline="0" fieldPosition="0">
        <references count="1">
          <reference field="4294967294" count="1" selected="0">
            <x v="0"/>
          </reference>
        </references>
      </pivotArea>
    </chartFormat>
  </chartFormats>
  <pivotHierarchies count="245">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Proportion of Applications"/>
    <pivotHierarchy dragToData="1" caption="Total Energy equivalent (GWh/year)"/>
    <pivotHierarchy dragToData="1"/>
    <pivotHierarchy dragToData="1" caption="Average No. of Days to a Decision"/>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2">
    <rowHierarchyUsage hierarchyUsage="4"/>
    <rowHierarchyUsage hierarchyUsage="28"/>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US_Analysis]"/>
        <x15:activeTabTopLevelEntity name="[TUS_refusal_heatmap]"/>
        <x15:activeTabTopLevelEntity name="[TUS_feedstocks]"/>
        <x15:activeTabTopLevelEntity name="[TUS_approval_heatmap]"/>
        <x15:activeTabTopLevelEntity name="[TUS_appeal_detail_heatmap]"/>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D6AC2EBA-B0F2-4470-81F4-49D312C7A839}" name="PivotTable4" cacheId="230" applyNumberFormats="0" applyBorderFormats="0" applyFontFormats="0" applyPatternFormats="0" applyAlignmentFormats="0" applyWidthHeightFormats="1" dataCaption="Values" tag="bc6f0f14-c499-44ec-8fa4-c1dc41a2e484" updatedVersion="8" minRefreshableVersion="5" useAutoFormatting="1" subtotalHiddenItems="1" itemPrintTitles="1" createdVersion="8" indent="0" outline="1" outlineData="1" multipleFieldFilters="0" chartFormat="9">
  <location ref="AN14:AP18" firstHeaderRow="0" firstDataRow="1" firstDataCol="1"/>
  <pivotFields count="3">
    <pivotField dataField="1" subtotalTop="0" showAll="0" defaultSubtotal="0"/>
    <pivotField axis="axisRow" allDrilled="1" subtotalTop="0" showAll="0" dataSourceSort="1" defaultSubtotal="0" defaultAttributeDrillState="1">
      <items count="3">
        <item x="0"/>
        <item x="1"/>
        <item x="2"/>
      </items>
    </pivotField>
    <pivotField dataField="1" compact="0" outline="0" subtotalTop="0" dragToRow="0" dragToCol="0" dragToPage="0" dragToData="0" dragOff="0" showAll="0" topAutoShow="0" includeNewItemsInFilter="1" itemPageCount="0" rankBy="0" defaultSubtotal="0">
      <extLst>
        <ext xmlns:x14="http://schemas.microsoft.com/office/spreadsheetml/2009/9/main" uri="{2946ED86-A175-432a-8AC1-64E0C546D7DE}">
          <x14:pivotField ignore="1"/>
        </ext>
      </extLst>
    </pivotField>
  </pivotFields>
  <rowFields count="1">
    <field x="1"/>
  </rowFields>
  <rowItems count="4">
    <i>
      <x/>
    </i>
    <i>
      <x v="1"/>
    </i>
    <i>
      <x v="2"/>
    </i>
    <i t="grand">
      <x/>
    </i>
  </rowItems>
  <colFields count="1">
    <field x="-2"/>
  </colFields>
  <colItems count="2">
    <i>
      <x/>
    </i>
    <i i="1">
      <x v="1"/>
    </i>
  </colItems>
  <dataFields count="2">
    <dataField name="# of Applications" fld="0" subtotal="count" baseField="0" baseItem="0"/>
    <dataField name="Count of Reference" fld="2" subtotal="count" showDataAs="percentOfTotal" baseField="0" baseItem="0" numFmtId="9">
      <extLst>
        <ext xmlns:x14="http://schemas.microsoft.com/office/spreadsheetml/2009/9/main" uri="{E15A36E0-9728-4e99-A89B-3F7291B0FE68}">
          <x14:dataField sourceField="0" uniqueName="[__Xl2].[Measures].[Count of Reference]"/>
        </ext>
      </extLst>
    </dataField>
  </dataFields>
  <formats count="5">
    <format dxfId="96">
      <pivotArea outline="0" collapsedLevelsAreSubtotals="1" fieldPosition="0"/>
    </format>
    <format dxfId="95">
      <pivotArea outline="0" fieldPosition="0">
        <references count="1">
          <reference field="4294967294" count="1">
            <x v="1"/>
          </reference>
        </references>
      </pivotArea>
    </format>
    <format dxfId="94">
      <pivotArea outline="0" collapsedLevelsAreSubtotals="1" fieldPosition="0">
        <references count="1">
          <reference field="4294967294" count="1" selected="0">
            <x v="0"/>
          </reference>
        </references>
      </pivotArea>
    </format>
    <format dxfId="93">
      <pivotArea outline="0" collapsedLevelsAreSubtotals="1" fieldPosition="0">
        <references count="1">
          <reference field="4294967294" count="1" selected="0">
            <x v="1"/>
          </reference>
        </references>
      </pivotArea>
    </format>
    <format dxfId="92">
      <pivotArea type="all" dataOnly="0" outline="0" fieldPosition="0"/>
    </format>
  </formats>
  <chartFormats count="2">
    <chartFormat chart="0" format="16" series="1">
      <pivotArea type="data" outline="0" fieldPosition="0">
        <references count="1">
          <reference field="4294967294" count="1" selected="0">
            <x v="0"/>
          </reference>
        </references>
      </pivotArea>
    </chartFormat>
    <chartFormat chart="5" format="40" series="1">
      <pivotArea type="data" outline="0" fieldPosition="0">
        <references count="1">
          <reference field="4294967294" count="1" selected="0">
            <x v="0"/>
          </reference>
        </references>
      </pivotArea>
    </chartFormat>
  </chartFormats>
  <pivotHierarchies count="246">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 of Applications"/>
    <pivotHierarchy dragToData="1" caption="Total Energy equivalent (GWh/year)"/>
    <pivotHierarchy dragToData="1"/>
    <pivotHierarchy dragToData="1" caption="Average No. of Days to a Decision"/>
    <pivotHierarchy dragToData="1"/>
    <pivotHierarchy dragToData="1"/>
    <pivotHierarchy dragToData="1"/>
    <pivotHierarchy dragToData="1"/>
    <pivotHierarchy dragToData="1"/>
    <pivotHierarchy dragToData="1"/>
    <pivotHierarchy dragToRow="0" dragToCol="0" dragToPage="0" dragToData="1" dragOff="0" includeNewItemsInFilter="1">
      <extLst>
        <ext xmlns:x14="http://schemas.microsoft.com/office/spreadsheetml/2009/9/main" uri="{F1805F06-0CD3-4483-9156-8803C3D141DF}">
          <x14:pivotHierarchy ignore="1"/>
        </ext>
      </extLst>
    </pivotHierarchy>
  </pivotHierarchies>
  <pivotTableStyleInfo name="PivotStyleLight16" showRowHeaders="1" showColHeaders="1" showRowStripes="0" showColStripes="0" showLastColumn="1"/>
  <rowHierarchiesUsage count="1">
    <rowHierarchyUsage hierarchyUsage="47"/>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US_Analysis]"/>
        <x15:activeTabTopLevelEntity name="[TUS_refusal_heatmap]"/>
        <x15:activeTabTopLevelEntity name="[TUS_feedstocks]"/>
        <x15:activeTabTopLevelEntity name="[TUS_approval_heatmap]"/>
        <x15:activeTabTopLevelEntity name="[TUS_appeal_detail_heatmap]"/>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ject_Site_County1" xr10:uid="{A5D5B68D-6DD3-48A6-BA75-C778D695CB8A}" sourceName="[TUS_Analysis].[Project Site County]">
  <pivotTables>
    <pivotTable tabId="66" name="PivotTable2"/>
    <pivotTable tabId="66" name="PivotTable3"/>
    <pivotTable tabId="66" name="PivotTable5"/>
    <pivotTable tabId="66" name="PivotTable7"/>
    <pivotTable tabId="66" name="PivotTable8"/>
    <pivotTable tabId="66" name="PivotTable10"/>
    <pivotTable tabId="66" name="PivotTable11"/>
    <pivotTable tabId="66" name="PivotTable12"/>
    <pivotTable tabId="66" name="PivotTable13"/>
    <pivotTable tabId="66" name="PivotTable14"/>
    <pivotTable tabId="66" name="PivotTable1"/>
    <pivotTable tabId="66" name="PivotTable4"/>
    <pivotTable tabId="66" name="PivotTable6"/>
    <pivotTable tabId="66" name="PivotTable9"/>
    <pivotTable tabId="66" name="PivotTable15"/>
  </pivotTables>
  <data>
    <olap pivotCacheId="593113673">
      <levels count="2">
        <level uniqueName="[TUS_Analysis].[Project Site County].[(All)]" sourceCaption="(All)" count="0"/>
        <level uniqueName="[TUS_Analysis].[Project Site County].[Project Site County]" sourceCaption="Project Site County" count="18">
          <ranges>
            <range startItem="0">
              <i n="[TUS_Analysis].[Project Site County].&amp;[Cavan]" c="Cavan"/>
              <i n="[TUS_Analysis].[Project Site County].&amp;[Cork]" c="Cork"/>
              <i n="[TUS_Analysis].[Project Site County].&amp;[Donegal]" c="Donegal"/>
              <i n="[TUS_Analysis].[Project Site County].&amp;[Dublin]" c="Dublin"/>
              <i n="[TUS_Analysis].[Project Site County].&amp;[Kerry]" c="Kerry"/>
              <i n="[TUS_Analysis].[Project Site County].&amp;[Kildare]" c="Kildare"/>
              <i n="[TUS_Analysis].[Project Site County].&amp;[Kilkenny]" c="Kilkenny"/>
              <i n="[TUS_Analysis].[Project Site County].&amp;[Laois]" c="Laois"/>
              <i n="[TUS_Analysis].[Project Site County].&amp;[Limerick]" c="Limerick"/>
              <i n="[TUS_Analysis].[Project Site County].&amp;[Mayo]" c="Mayo"/>
              <i n="[TUS_Analysis].[Project Site County].&amp;[Meath]" c="Meath"/>
              <i n="[TUS_Analysis].[Project Site County].&amp;[Monaghan]" c="Monaghan"/>
              <i n="[TUS_Analysis].[Project Site County].&amp;[Offaly]" c="Offaly"/>
              <i n="[TUS_Analysis].[Project Site County].&amp;[Tipperary]" c="Tipperary"/>
              <i n="[TUS_Analysis].[Project Site County].&amp;[Waterford]" c="Waterford"/>
              <i n="[TUS_Analysis].[Project Site County].&amp;[Westmeath]" c="Westmeath"/>
              <i n="[TUS_Analysis].[Project Site County].&amp;[Wexford]" c="Wexford"/>
              <i n="[TUS_Analysis].[Project Site County].&amp;[Wicklow]" c="Wicklow"/>
            </range>
          </ranges>
        </level>
      </levels>
      <selections count="1">
        <selection n="[TUS_Analysis].[Project Site County].[All]"/>
      </selections>
    </olap>
  </data>
  <extLst>
    <x:ext xmlns:x15="http://schemas.microsoft.com/office/spreadsheetml/2010/11/main" uri="{470722E0-AACD-4C17-9CDC-17EF765DBC7E}">
      <x15:slicerCacheHideItemsWithNoData count="1">
        <x15:slicerCacheOlapLevelName uniqueName="[TUS_Analysis].[Project Site County].[Project Site County]" count="0"/>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cale_Category1" xr10:uid="{B412F4D0-DF43-4913-B37F-E5F633754EC8}" sourceName="[TUS_Analysis].[Scale_Category]">
  <pivotTables>
    <pivotTable tabId="66" name="PivotTable2"/>
    <pivotTable tabId="66" name="PivotTable3"/>
    <pivotTable tabId="66" name="PivotTable5"/>
    <pivotTable tabId="66" name="PivotTable7"/>
    <pivotTable tabId="66" name="PivotTable8"/>
    <pivotTable tabId="66" name="PivotTable10"/>
    <pivotTable tabId="66" name="PivotTable11"/>
    <pivotTable tabId="66" name="PivotTable12"/>
    <pivotTable tabId="66" name="PivotTable13"/>
    <pivotTable tabId="66" name="PivotTable14"/>
    <pivotTable tabId="66" name="PivotTable1"/>
    <pivotTable tabId="66" name="PivotTable4"/>
    <pivotTable tabId="66" name="PivotTable6"/>
    <pivotTable tabId="66" name="PivotTable9"/>
    <pivotTable tabId="66" name="PivotTable15"/>
  </pivotTables>
  <data>
    <olap pivotCacheId="593113673">
      <levels count="2">
        <level uniqueName="[TUS_Analysis].[Scale_Category].[(All)]" sourceCaption="(All)" count="0"/>
        <level uniqueName="[TUS_Analysis].[Scale_Category].[Scale_Category]" sourceCaption="Scale_Category" count="6" sortOrder="ascending">
          <ranges>
            <range startItem="0">
              <i n="[TUS_Analysis].[Scale_Category].&amp;[&gt; 200k]" c="&gt; 200k"/>
              <i n="[TUS_Analysis].[Scale_Category].&amp;[0 - 25k]" c="0 - 25k"/>
              <i n="[TUS_Analysis].[Scale_Category].&amp;[100k - 200k]" c="100k - 200k"/>
              <i n="[TUS_Analysis].[Scale_Category].&amp;[25k - 50k]" c="25k - 50k"/>
              <i n="[TUS_Analysis].[Scale_Category].&amp;[50k - 100k]" c="50k - 100k"/>
              <i n="[TUS_Analysis].[Scale_Category].&amp;[No data]" c="No data"/>
            </range>
          </ranges>
        </level>
      </levels>
      <selections count="1">
        <selection n="[TUS_Analysis].[Scale_Category].[All]"/>
      </selections>
    </olap>
  </data>
  <extLst>
    <x:ext xmlns:x15="http://schemas.microsoft.com/office/spreadsheetml/2010/11/main" uri="{470722E0-AACD-4C17-9CDC-17EF765DBC7E}">
      <x15:slicerCacheHideItemsWithNoData count="1">
        <x15:slicerCacheOlapLevelName uniqueName="[TUS_Analysis].[Scale_Category].[Scale_Category]" count="0"/>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eedstocks" xr10:uid="{1C3B37C3-EB6B-4B31-9581-46FF576DBA77}" sourceName="[TUS_feedstocks].[Feedstocks]">
  <pivotTables>
    <pivotTable tabId="66" name="PivotTable8"/>
    <pivotTable tabId="66" name="PivotTable2"/>
    <pivotTable tabId="66" name="PivotTable3"/>
    <pivotTable tabId="66" name="PivotTable5"/>
    <pivotTable tabId="66" name="PivotTable7"/>
    <pivotTable tabId="66" name="PivotTable10"/>
    <pivotTable tabId="66" name="PivotTable11"/>
    <pivotTable tabId="66" name="PivotTable12"/>
    <pivotTable tabId="66" name="PivotTable13"/>
    <pivotTable tabId="66" name="PivotTable14"/>
    <pivotTable tabId="66" name="PivotTable1"/>
    <pivotTable tabId="66" name="PivotTable4"/>
    <pivotTable tabId="66" name="PivotTable6"/>
    <pivotTable tabId="66" name="PivotTable9"/>
    <pivotTable tabId="66" name="PivotTable15"/>
  </pivotTables>
  <data>
    <olap pivotCacheId="593113673">
      <levels count="2">
        <level uniqueName="[TUS_feedstocks].[Feedstocks].[(All)]" sourceCaption="(All)" count="0"/>
        <level uniqueName="[TUS_feedstocks].[Feedstocks].[Feedstocks]" sourceCaption="Feedstocks" count="13">
          <ranges>
            <range startItem="0">
              <i n="[TUS_feedstocks].[Feedstocks].&amp;[Beet (t)]" c="Beet (t)"/>
              <i n="[TUS_feedstocks].[Feedstocks].&amp;[Bellygrass/meat byproducts (t)]" c="Bellygrass/meat byproducts (t)"/>
              <i n="[TUS_feedstocks].[Feedstocks].&amp;[Cattle Slurry (t)]" c="Cattle Slurry (t)"/>
              <i n="[TUS_feedstocks].[Feedstocks].&amp;[Dairy sludge (t)]" c="Dairy sludge (t)"/>
              <i n="[TUS_feedstocks].[Feedstocks].&amp;[Distillers'/Brewers' Spent Grains (t)]" c="Distillers'/Brewers' Spent Grains (t)"/>
              <i n="[TUS_feedstocks].[Feedstocks].&amp;[Farmyard manure (t)]" c="Farmyard manure (t)"/>
              <i n="[TUS_feedstocks].[Feedstocks].&amp;[Food/drinks waste (t)]" c="Food/drinks waste (t)"/>
              <i n="[TUS_feedstocks].[Feedstocks].&amp;[Grass Silage (t)]" c="Grass Silage (t)"/>
              <i n="[TUS_feedstocks].[Feedstocks].&amp;[Other (t)]" c="Other (t)"/>
              <i n="[TUS_feedstocks].[Feedstocks].&amp;[Pig Slurry (t)]" c="Pig Slurry (t)"/>
              <i n="[TUS_feedstocks].[Feedstocks].&amp;[Poultry/Chicken manure]" c="Poultry/Chicken manure"/>
              <i n="[TUS_feedstocks].[Feedstocks].&amp;[Wholecrop (t)]" c="Wholecrop (t)"/>
              <i n="[TUS_feedstocks].[Feedstocks].&amp;[Wholecrop Silage (t)2]" c="Wholecrop Silage (t)2"/>
            </range>
          </ranges>
        </level>
      </levels>
      <selections count="1">
        <selection n="[TUS_feedstocks].[Feedstocks].[All]"/>
      </selections>
    </olap>
  </data>
  <extLst>
    <x:ext xmlns:x15="http://schemas.microsoft.com/office/spreadsheetml/2010/11/main" uri="{470722E0-AACD-4C17-9CDC-17EF765DBC7E}">
      <x15:slicerCacheHideItemsWithNoData count="1">
        <x15:slicerCacheOlapLevelName uniqueName="[TUS_feedstocks].[Feedstocks].[Feedstocks]" count="0"/>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ppealStatus" xr10:uid="{63859F77-5E40-4310-A4A9-912AF584DF85}" sourceName="[TUS_Analysis].[AppealStatus]">
  <pivotTables>
    <pivotTable tabId="66" name="PivotTable3"/>
    <pivotTable tabId="66" name="PivotTable2"/>
    <pivotTable tabId="66" name="PivotTable5"/>
    <pivotTable tabId="66" name="PivotTable7"/>
    <pivotTable tabId="66" name="PivotTable8"/>
    <pivotTable tabId="66" name="PivotTable10"/>
    <pivotTable tabId="66" name="PivotTable11"/>
    <pivotTable tabId="66" name="PivotTable12"/>
    <pivotTable tabId="66" name="PivotTable13"/>
    <pivotTable tabId="66" name="PivotTable14"/>
    <pivotTable tabId="66" name="PivotTable1"/>
    <pivotTable tabId="66" name="PivotTable4"/>
    <pivotTable tabId="66" name="PivotTable6"/>
    <pivotTable tabId="66" name="PivotTable9"/>
    <pivotTable tabId="66" name="PivotTable15"/>
  </pivotTables>
  <data>
    <olap pivotCacheId="593113673">
      <levels count="2">
        <level uniqueName="[TUS_Analysis].[AppealStatus].[(All)]" sourceCaption="(All)" count="0"/>
        <level uniqueName="[TUS_Analysis].[AppealStatus].[AppealStatus]" sourceCaption="AppealStatus" count="3">
          <ranges>
            <range startItem="0">
              <i n="[TUS_Analysis].[AppealStatus].&amp;[Applicant Appeal]" c="Applicant Appeal"/>
              <i n="[TUS_Analysis].[AppealStatus].&amp;[No Appeal]" c="No Appeal"/>
              <i n="[TUS_Analysis].[AppealStatus].&amp;[Third Party Appeal]" c="Third Party Appeal"/>
            </range>
          </ranges>
        </level>
      </levels>
      <selections count="1">
        <selection n="[TUS_Analysis].[AppealStatus].[All]"/>
      </selections>
    </olap>
  </data>
  <extLst>
    <x:ext xmlns:x15="http://schemas.microsoft.com/office/spreadsheetml/2010/11/main" uri="{470722E0-AACD-4C17-9CDC-17EF765DBC7E}">
      <x15:slicerCacheHideItemsWithNoData count="1">
        <x15:slicerCacheOlapLevelName uniqueName="[TUS_Analysis].[AppealStatus].[AppealStatus]" count="0"/>
      </x15:slicerCacheHideItemsWithNoData>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A_decisions_std" xr10:uid="{EF2BB9C3-88FB-42F6-9CE4-87D7405A0FD3}" sourceName="[TUS_Analysis].[LA_decisions_std]">
  <pivotTables>
    <pivotTable tabId="66" name="PivotTable3"/>
    <pivotTable tabId="66" name="PivotTable2"/>
    <pivotTable tabId="66" name="PivotTable5"/>
    <pivotTable tabId="66" name="PivotTable7"/>
    <pivotTable tabId="66" name="PivotTable8"/>
    <pivotTable tabId="66" name="PivotTable10"/>
    <pivotTable tabId="66" name="PivotTable11"/>
    <pivotTable tabId="66" name="PivotTable12"/>
    <pivotTable tabId="66" name="PivotTable13"/>
    <pivotTable tabId="66" name="PivotTable14"/>
    <pivotTable tabId="66" name="PivotTable1"/>
    <pivotTable tabId="66" name="PivotTable4"/>
    <pivotTable tabId="66" name="PivotTable6"/>
    <pivotTable tabId="66" name="PivotTable9"/>
    <pivotTable tabId="66" name="PivotTable15"/>
  </pivotTables>
  <data>
    <olap pivotCacheId="593113673">
      <levels count="2">
        <level uniqueName="[TUS_Analysis].[LA_decisions_std].[(All)]" sourceCaption="(All)" count="0"/>
        <level uniqueName="[TUS_Analysis].[LA_decisions_std].[LA_decisions_std]" sourceCaption="LA_decisions_std" count="3">
          <ranges>
            <range startItem="0">
              <i n="[TUS_Analysis].[LA_decisions_std].&amp;[Conditional Grant]" c="Conditional Grant"/>
              <i n="[TUS_Analysis].[LA_decisions_std].&amp;[Granted]" c="Granted"/>
              <i n="[TUS_Analysis].[LA_decisions_std].&amp;[Refused]" c="Refused"/>
            </range>
          </ranges>
        </level>
      </levels>
      <selections count="1">
        <selection n="[TUS_Analysis].[LA_decisions_std].[All]"/>
      </selections>
    </olap>
  </data>
  <extLst>
    <x:ext xmlns:x15="http://schemas.microsoft.com/office/spreadsheetml/2010/11/main" uri="{470722E0-AACD-4C17-9CDC-17EF765DBC7E}">
      <x15:slicerCacheHideItemsWithNoData count="1">
        <x15:slicerCacheOlapLevelName uniqueName="[TUS_Analysis].[LA_decisions_std].[LA_decisions_std]" count="0"/>
      </x15:slicerCacheHideItemsWithNoData>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fusal_Category" xr10:uid="{6031DBE3-D3D5-47E4-BEE8-84CECF12B845}" sourceName="[TUS_refusal_heatmap].[Refusal Category]">
  <pivotTables>
    <pivotTable tabId="66" name="PivotTable7"/>
    <pivotTable tabId="66" name="PivotTable10"/>
    <pivotTable tabId="66" name="PivotTable11"/>
    <pivotTable tabId="66" name="PivotTable2"/>
    <pivotTable tabId="66" name="PivotTable3"/>
    <pivotTable tabId="66" name="PivotTable5"/>
    <pivotTable tabId="66" name="PivotTable8"/>
    <pivotTable tabId="66" name="PivotTable12"/>
    <pivotTable tabId="66" name="PivotTable13"/>
    <pivotTable tabId="66" name="PivotTable14"/>
    <pivotTable tabId="66" name="PivotTable1"/>
    <pivotTable tabId="66" name="PivotTable4"/>
    <pivotTable tabId="66" name="PivotTable6"/>
    <pivotTable tabId="66" name="PivotTable9"/>
    <pivotTable tabId="66" name="PivotTable15"/>
  </pivotTables>
  <data>
    <olap pivotCacheId="593113673">
      <levels count="2">
        <level uniqueName="[TUS_refusal_heatmap].[Refusal Category].[(All)]" sourceCaption="(All)" count="0"/>
        <level uniqueName="[TUS_refusal_heatmap].[Refusal Category].[Refusal Category]" sourceCaption="Refusal Category" count="6">
          <ranges>
            <range startItem="0">
              <i n="[TUS_refusal_heatmap].[Refusal Category].&amp;[EIA / AA adequacy]" c="EIA / AA adequacy"/>
              <i n="[TUS_refusal_heatmap].[Refusal Category].&amp;[Feedstock &amp; nutrient mgmt]" c="Feedstock &amp; nutrient mgmt"/>
              <i n="[TUS_refusal_heatmap].[Refusal Category].&amp;[Odour &amp; air / emissions]" c="Odour &amp; air / emissions"/>
              <i n="[TUS_refusal_heatmap].[Refusal Category].&amp;[Policy conflict / CDP]" c="Policy conflict / CDP"/>
              <i n="[TUS_refusal_heatmap].[Refusal Category].&amp;[Traffic &amp; roads]" c="Traffic &amp; roads"/>
              <i n="[TUS_refusal_heatmap].[Refusal Category].&amp;[Water / drainage / flood]" c="Water / drainage / flood"/>
            </range>
          </ranges>
        </level>
      </levels>
      <selections count="1">
        <selection n="[TUS_refusal_heatmap].[Refusal Category].[All]"/>
      </selections>
    </olap>
  </data>
  <extLst>
    <x:ext xmlns:x15="http://schemas.microsoft.com/office/spreadsheetml/2010/11/main" uri="{470722E0-AACD-4C17-9CDC-17EF765DBC7E}">
      <x15:slicerCacheHideItemsWithNoData count="1">
        <x15:slicerCacheOlapLevelName uniqueName="[TUS_refusal_heatmap].[Refusal Category].[Refusal Category]" count="0"/>
      </x15:slicerCacheHideItemsWithNoData>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pproval_Condition" xr10:uid="{ABB838DB-24EC-4EAE-BDEB-10F18812C7EF}" sourceName="[TUS_approval_heatmap].[Approval Condition]">
  <pivotTables>
    <pivotTable tabId="66" name="PivotTable10"/>
    <pivotTable tabId="66" name="PivotTable11"/>
    <pivotTable tabId="66" name="PivotTable2"/>
    <pivotTable tabId="66" name="PivotTable3"/>
    <pivotTable tabId="66" name="PivotTable5"/>
    <pivotTable tabId="66" name="PivotTable7"/>
    <pivotTable tabId="66" name="PivotTable8"/>
    <pivotTable tabId="66" name="PivotTable12"/>
    <pivotTable tabId="66" name="PivotTable13"/>
    <pivotTable tabId="66" name="PivotTable14"/>
    <pivotTable tabId="66" name="PivotTable1"/>
    <pivotTable tabId="66" name="PivotTable4"/>
    <pivotTable tabId="66" name="PivotTable6"/>
    <pivotTable tabId="66" name="PivotTable9"/>
    <pivotTable tabId="66" name="PivotTable15"/>
  </pivotTables>
  <data>
    <olap pivotCacheId="593113673">
      <levels count="2">
        <level uniqueName="[TUS_approval_heatmap].[Approval Condition].[(All)]" sourceCaption="(All)" count="0"/>
        <level uniqueName="[TUS_approval_heatmap].[Approval Condition].[Approval Condition]" sourceCaption="Approval Condition" count="10">
          <ranges>
            <range startItem="0">
              <i n="[TUS_approval_heatmap].[Approval Condition].&amp;[Archaeology]" c="Archaeology"/>
              <i n="[TUS_approval_heatmap].[Approval Condition].&amp;[Compliance]" c="Compliance"/>
              <i n="[TUS_approval_heatmap].[Approval Condition].&amp;[Construction Management]" c="Construction Management"/>
              <i n="[TUS_approval_heatmap].[Approval Condition].&amp;[Design &amp; Appearance]" c="Design &amp; Appearance"/>
              <i n="[TUS_approval_heatmap].[Approval Condition].&amp;[Environmental]" c="Environmental"/>
              <i n="[TUS_approval_heatmap].[Approval Condition].&amp;[Financial]" c="Financial"/>
              <i n="[TUS_approval_heatmap].[Approval Condition].&amp;[Landscaping]" c="Landscaping"/>
              <i n="[TUS_approval_heatmap].[Approval Condition].&amp;[Safety &amp; Protection]" c="Safety &amp; Protection"/>
              <i n="[TUS_approval_heatmap].[Approval Condition].&amp;[Traffic &amp; Access]" c="Traffic &amp; Access"/>
              <i n="[TUS_approval_heatmap].[Approval Condition].&amp;[Water &amp; Drainage]" c="Water &amp; Drainage"/>
            </range>
          </ranges>
        </level>
      </levels>
      <selections count="1">
        <selection n="[TUS_approval_heatmap].[Approval Condition].[All]"/>
      </selections>
    </olap>
  </data>
  <extLst>
    <x:ext xmlns:x15="http://schemas.microsoft.com/office/spreadsheetml/2010/11/main" uri="{470722E0-AACD-4C17-9CDC-17EF765DBC7E}">
      <x15:slicerCacheHideItemsWithNoData count="1">
        <x15:slicerCacheOlapLevelName uniqueName="[TUS_approval_heatmap].[Approval Condition].[Approval Condition]" count="0"/>
      </x15:slicerCacheHideItemsWithNoData>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ppeal_Category" xr10:uid="{AD564F75-1CAA-4BAF-8E3F-C5A3A32789B0}" sourceName="[TUS_appeal_detail_heatmap].[Appeal Category]">
  <pivotTables>
    <pivotTable tabId="66" name="PivotTable11"/>
    <pivotTable tabId="66" name="PivotTable10"/>
    <pivotTable tabId="66" name="PivotTable2"/>
    <pivotTable tabId="66" name="PivotTable3"/>
    <pivotTable tabId="66" name="PivotTable5"/>
    <pivotTable tabId="66" name="PivotTable7"/>
    <pivotTable tabId="66" name="PivotTable8"/>
    <pivotTable tabId="66" name="PivotTable12"/>
    <pivotTable tabId="66" name="PivotTable13"/>
    <pivotTable tabId="66" name="PivotTable14"/>
    <pivotTable tabId="66" name="PivotTable1"/>
    <pivotTable tabId="66" name="PivotTable4"/>
    <pivotTable tabId="66" name="PivotTable6"/>
    <pivotTable tabId="66" name="PivotTable9"/>
    <pivotTable tabId="66" name="PivotTable15"/>
  </pivotTables>
  <data>
    <olap pivotCacheId="593113673">
      <levels count="2">
        <level uniqueName="[TUS_appeal_detail_heatmap].[Appeal Category].[(All)]" sourceCaption="(All)" count="0"/>
        <level uniqueName="[TUS_appeal_detail_heatmap].[Appeal Category].[Appeal Category]" sourceCaption="Appeal Category" count="8">
          <ranges>
            <range startItem="0">
              <i n="[TUS_appeal_detail_heatmap].[Appeal Category].&amp;[Amenity &amp; health]" c="Amenity &amp; health"/>
              <i n="[TUS_appeal_detail_heatmap].[Appeal Category].&amp;[EIA / AA]" c="EIA / AA"/>
              <i n="[TUS_appeal_detail_heatmap].[Appeal Category].&amp;[Feedstock &amp; nutrient mgmt]" c="Feedstock &amp; nutrient mgmt"/>
              <i n="[TUS_appeal_detail_heatmap].[Appeal Category].&amp;[Licensing (EPA/Waste/IE)]" c="Licensing (EPA/Waste/IE)"/>
              <i n="[TUS_appeal_detail_heatmap].[Appeal Category].&amp;[Odour &amp; air / emissions]" c="Odour &amp; air / emissions"/>
              <i n="[TUS_appeal_detail_heatmap].[Appeal Category].&amp;[Policy conflict / CDP]" c="Policy conflict / CDP"/>
              <i n="[TUS_appeal_detail_heatmap].[Appeal Category].&amp;[Traffic &amp; roads]" c="Traffic &amp; roads"/>
              <i n="[TUS_appeal_detail_heatmap].[Appeal Category].&amp;[Water / hydrology]" c="Water / hydrology"/>
            </range>
          </ranges>
        </level>
      </levels>
      <selections count="1">
        <selection n="[TUS_appeal_detail_heatmap].[Appeal Category].[All]"/>
      </selections>
    </olap>
  </data>
  <extLst>
    <x:ext xmlns:x15="http://schemas.microsoft.com/office/spreadsheetml/2010/11/main" uri="{470722E0-AACD-4C17-9CDC-17EF765DBC7E}">
      <x15:slicerCacheHideItemsWithNoData count="1">
        <x15:slicerCacheOlapLevelName uniqueName="[TUS_appeal_detail_heatmap].[Appeal Category].[Appeal Category]" count="0"/>
      </x15:slicerCacheHideItemsWithNoData>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ppeal_outcome" xr10:uid="{05C10CD1-E048-484D-B00F-1911683CB03C}" sourceName="[TUS_Analysis].[Appeal outcome]">
  <pivotTables>
    <pivotTable tabId="66" name="PivotTable2"/>
    <pivotTable tabId="66" name="PivotTable1"/>
    <pivotTable tabId="66" name="PivotTable10"/>
    <pivotTable tabId="66" name="PivotTable11"/>
    <pivotTable tabId="66" name="PivotTable12"/>
    <pivotTable tabId="66" name="PivotTable13"/>
    <pivotTable tabId="66" name="PivotTable14"/>
    <pivotTable tabId="66" name="PivotTable15"/>
    <pivotTable tabId="66" name="PivotTable3"/>
    <pivotTable tabId="66" name="PivotTable4"/>
    <pivotTable tabId="66" name="PivotTable5"/>
    <pivotTable tabId="66" name="PivotTable6"/>
    <pivotTable tabId="66" name="PivotTable7"/>
    <pivotTable tabId="66" name="PivotTable8"/>
    <pivotTable tabId="66" name="PivotTable9"/>
  </pivotTables>
  <data>
    <olap pivotCacheId="593113673">
      <levels count="2">
        <level uniqueName="[TUS_Analysis].[Appeal outcome].[(All)]" sourceCaption="(All)" count="0"/>
        <level uniqueName="[TUS_Analysis].[Appeal outcome].[Appeal outcome]" sourceCaption="Appeal outcome" count="5">
          <ranges>
            <range startItem="0">
              <i n="[TUS_Analysis].[Appeal outcome].&amp;[Granted]" c="Granted"/>
              <i n="[TUS_Analysis].[Appeal outcome].&amp;[NA]" c="NA"/>
              <i n="[TUS_Analysis].[Appeal outcome].&amp;[Ongoing]" c="Ongoing"/>
              <i n="[TUS_Analysis].[Appeal outcome].&amp;[Refused]" c="Refused"/>
              <i n="[TUS_Analysis].[Appeal outcome].&amp;[Withdrawn]" c="Withdrawn"/>
            </range>
          </ranges>
        </level>
      </levels>
      <selections count="1">
        <selection n="[TUS_Analysis].[Appeal outcome].[All]"/>
      </selections>
    </olap>
  </data>
  <extLst>
    <x:ext xmlns:x15="http://schemas.microsoft.com/office/spreadsheetml/2010/11/main" uri="{470722E0-AACD-4C17-9CDC-17EF765DBC7E}">
      <x15:slicerCacheHideItemsWithNoData count="1">
        <x15:slicerCacheOlapLevelName uniqueName="[TUS_Analysis].[Appeal outcome].[Appeal outcome]" count="0"/>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Site County 1" xr10:uid="{46B0D139-3432-477B-9CD0-A149B86155EE}" cache="Slicer_Project_Site_County1" caption="County" columnCount="3" level="1" style="Slicer Style 2" rowHeight="257175"/>
  <slicer name="Scale_Category 1" xr10:uid="{2B07E69B-53EC-430A-B7D4-BD1A59554B5B}" cache="Slicer_Scale_Category1" caption="Scale Category" level="1" style="Slicer Style 2" rowHeight="257175"/>
  <slicer name="Feedstocks" xr10:uid="{35F3ADD4-288A-40C9-89B9-E74315331E3C}" cache="Slicer_Feedstocks" caption="Feedstocks" columnCount="5" level="1" style="Slicer Style 2" rowHeight="257175"/>
  <slicer name="AppealStatus" xr10:uid="{84C4BD79-54D5-46CA-BD11-361CAEE7EB71}" cache="Slicer_AppealStatus" caption="Appeal Status" level="1" style="Slicer Style 2" rowHeight="257175"/>
  <slicer name="LA_decisions_std" xr10:uid="{EB4B9C28-5F06-486C-82DB-66BADC9096A8}" cache="Slicer_LA_decisions_std" caption="Application Decision" level="1" style="Slicer Style 2" rowHeight="257175"/>
  <slicer name="Refusal Category" xr10:uid="{B7DFB72F-0A54-42FB-9523-935855B359EF}" cache="Slicer_Refusal_Category" caption="Refusal Category" columnCount="5" level="1" style="Slicer Style 2" rowHeight="257175"/>
  <slicer name="Approval Condition" xr10:uid="{9416565C-BC4D-43AE-8292-E8E45965D019}" cache="Slicer_Approval_Condition" caption="Approval Condition" columnCount="5" level="1" style="Slicer Style 2" rowHeight="257175"/>
  <slicer name="Appeal Category" xr10:uid="{42906597-C176-4A90-BEC0-002E5A961314}" cache="Slicer_Appeal_Category" caption="Appeal Detail" columnCount="5" level="1" style="Slicer Style 2" rowHeight="257175"/>
  <slicer name="Appeal outcome" xr10:uid="{64519B61-C660-4D77-A568-A98F91AA2942}" cache="Slicer_Appeal_outcome" caption="Apppeal Outcome" level="1" style="Slicer Style 2"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E636A16-E2B2-450B-A379-407C8FBE8E9E}" name="TUS_Main" displayName="TUS_Main" ref="A1:BE71" totalsRowShown="0" headerRowDxfId="232" dataDxfId="231" tableBorderDxfId="230">
  <autoFilter ref="A1:BE71" xr:uid="{3E636A16-E2B2-450B-A379-407C8FBE8E9E}"/>
  <tableColumns count="57">
    <tableColumn id="1" xr3:uid="{5961DAFE-6B12-407F-8855-3D2148F835D7}" name="Index" dataDxfId="229"/>
    <tableColumn id="2" xr3:uid="{03730B53-F2A6-4F9F-A88F-20B84F0487FB}" name="Reference" dataDxfId="228"/>
    <tableColumn id="4" xr3:uid="{B2C0959C-5770-420E-90FC-51DC2353292F}" name="Applicant name" dataDxfId="227"/>
    <tableColumn id="5" xr3:uid="{85569862-D6C0-45B7-BFC3-8093C117DBFE}" name="Plant scale (tpa)" dataDxfId="226"/>
    <tableColumn id="6" xr3:uid="{9259632E-5775-40CA-B618-1A397A6105F9}" name="Energy equivalent (GWh/year)" dataDxfId="225" dataCellStyle="Comma"/>
    <tableColumn id="7" xr3:uid="{4D14A22E-92A9-4901-95BC-D5241AB8C655}" name="Feedstocks (categorised)" dataDxfId="224"/>
    <tableColumn id="8" xr3:uid="{D1E47E3F-8E16-4DC4-941C-3B53799EEB69}" name="Grass Silage (t)" dataDxfId="223"/>
    <tableColumn id="9" xr3:uid="{A90B50DE-3BA3-4A25-B11D-D39E1AF1FA48}" name="Cattle Slurry (t)" dataDxfId="222"/>
    <tableColumn id="10" xr3:uid="{65E5B872-3486-417D-94FF-71442151D7D8}" name="Pig Slurry (t)" dataDxfId="221"/>
    <tableColumn id="11" xr3:uid="{D3AA2430-E32F-49CD-8D52-469CC3C40619}" name="Farmyard manure (t)" dataDxfId="220"/>
    <tableColumn id="12" xr3:uid="{080A1276-ECA3-49C8-B6CE-4948215FB2C0}" name="Wholecrop (t)" dataDxfId="219"/>
    <tableColumn id="13" xr3:uid="{0BD28ED7-77B3-4D91-A4BA-F7F001B9DB14}" name="Dairy sludge (t)" dataDxfId="218"/>
    <tableColumn id="14" xr3:uid="{692C59DB-972F-413B-86AB-7FA93E6B291E}" name="Poultry/Chicken manure" dataDxfId="217"/>
    <tableColumn id="15" xr3:uid="{8201599E-71E4-481E-B6BA-DFA59747F7D1}" name="Wholecrop Silage (t)2" dataDxfId="216"/>
    <tableColumn id="16" xr3:uid="{F927324B-15A8-4A6F-9473-80A7C31E849E}" name="Distillers'/Brewers' Spent Grains (t)" dataDxfId="215"/>
    <tableColumn id="17" xr3:uid="{5F3341B2-EEB7-4FCA-9829-372685A3912B}" name="Beet (t)" dataDxfId="214"/>
    <tableColumn id="18" xr3:uid="{DEF4EE7B-C2E1-47CF-9C77-A70C8DE9C0B3}" name="Food/drinks waste (t)" dataDxfId="213"/>
    <tableColumn id="19" xr3:uid="{B18E54C4-C1BB-43E1-B172-974E2854AAB0}" name="Bellygrass/meat byproducts (t)" dataDxfId="212"/>
    <tableColumn id="20" xr3:uid="{82DA54B5-65BF-4340-B329-83411D6440DF}" name="Other (t)" dataDxfId="211"/>
    <tableColumn id="21" xr3:uid="{C4AE4B34-6C9D-41DF-94BB-C17BADD3FF92}" name="Traffic volumes (HGV/day, LGV/day)" dataDxfId="210"/>
    <tableColumn id="22" xr3:uid="{BC1614F3-5FC4-4C30-840D-F379EE7C3D77}" name="Project Heading" dataDxfId="209"/>
    <tableColumn id="23" xr3:uid="{E5500FD8-9706-4F1A-94BD-BD6152386FBA}" name="Description" dataDxfId="208"/>
    <tableColumn id="25" xr3:uid="{FE36BB77-750E-4B42-8B63-9223CDF38315}" name="Address" dataDxfId="207"/>
    <tableColumn id="26" xr3:uid="{D447FA34-4B28-4633-BD35-BDF96B4A3E85}" name="Project Site County" dataDxfId="206"/>
    <tableColumn id="27" xr3:uid="{936311DF-F1DB-4000-8CAD-A6BEA0214382}" name="Latitude" dataDxfId="205"/>
    <tableColumn id="28" xr3:uid="{C75869DC-4E3E-470F-A04F-5A54A181D004}" name="Longitude" dataDxfId="204"/>
    <tableColumn id="29" xr3:uid="{63D5ECB0-2D73-43C1-97B1-F0BD27E6E687}" name="Contract Stage" dataDxfId="203"/>
    <tableColumn id="30" xr3:uid="{9246F561-0107-408B-A876-ECC54E7A363A}" name="LA Decision" dataDxfId="202"/>
    <tableColumn id="31" xr3:uid="{5861C45D-6CD2-487B-BC73-95A6B9BA0B76}" name="App_Status" dataDxfId="201"/>
    <tableColumn id="32" xr3:uid="{C42D535C-8C81-455D-AD35-45CB42DFDAE3}" name="Application Date" dataDxfId="200"/>
    <tableColumn id="33" xr3:uid="{366AD518-D0CE-40F1-A375-055D8B145D8A}" name="Application Year" dataDxfId="199"/>
    <tableColumn id="34" xr3:uid="{A5EF7B1F-A0BB-4F1D-A60C-CF1294B2E143}" name="Decision Date" dataDxfId="198"/>
    <tableColumn id="35" xr3:uid="{DAC323F4-73F8-4414-B79B-6991597CD303}" name="Days_to_decision" dataDxfId="197"/>
    <tableColumn id="36" xr3:uid="{0669C750-0BAA-4D66-9053-DBFBA1B3894D}" name="Estimated_Expiry" dataDxfId="196"/>
    <tableColumn id="37" xr3:uid="{92440E60-B67E-4222-957A-07C2066EB042}" name="Validity" dataDxfId="195"/>
    <tableColumn id="39" xr3:uid="{A9A6F543-8355-4991-AB00-3A354C6A73D3}" name="Floor Area" dataDxfId="194"/>
    <tableColumn id="40" xr3:uid="{383B539E-FB15-431B-AFDC-045DCB11FF28}" name="Site Area" dataDxfId="193"/>
    <tableColumn id="42" xr3:uid="{55A06AF0-C7A1-4394-B800-9BB22A23682D}" name="Planning Authority" dataDxfId="192"/>
    <tableColumn id="43" xr3:uid="{AD4F5EFE-8893-481E-B6C8-7B59F8339B92}" name="Grant Extension (Y/N)" dataDxfId="191"/>
    <tableColumn id="44" xr3:uid="{005C4538-0AF7-437F-9330-AB77807F52C4}" name="URL" dataDxfId="190"/>
    <tableColumn id="45" xr3:uid="{2AF555D2-9FCD-4FAA-9FA3-AC8650343A8C}" name="Reasons for refusal" dataDxfId="189"/>
    <tableColumn id="46" xr3:uid="{76343FE5-8846-4AF6-91C7-CF78200D2B54}" name="Reasons for acceptance" dataDxfId="188"/>
    <tableColumn id="47" xr3:uid="{5106B85A-DEF1-46BA-AF23-A7701D95C700}" name="Conditions for approval" dataDxfId="187" dataCellStyle="Hyperlink"/>
    <tableColumn id="48" xr3:uid="{38E61088-44A9-4E14-AF6F-4CE1C43D5BB1}" name="Appeal to ABC/ACP (Y/N)" dataDxfId="186"/>
    <tableColumn id="49" xr3:uid="{8BF2F4FB-827D-4FEA-8C6E-9A0E101FCDD9}" name="Appeal outcome" dataDxfId="185"/>
    <tableColumn id="50" xr3:uid="{71B6090F-4DC5-4536-A80A-4148789F9CAC}" name="Appeal detail" dataDxfId="184"/>
    <tableColumn id="51" xr3:uid="{01A1DFF0-E22D-44D3-A60B-14CBFBB5B91D}" name="Planning Policy" dataDxfId="183"/>
    <tableColumn id="52" xr3:uid="{E1FCEA35-3CC9-4B50-9092-B034385CA435}" name="Environmental" dataDxfId="182"/>
    <tableColumn id="53" xr3:uid="{22DB9213-8417-4342-905F-36ADA81163B6}" name="Traffic &amp; Roads" dataDxfId="181"/>
    <tableColumn id="54" xr3:uid="{7FB01FE5-D05D-43BB-A3BB-96B04C43A7BD}" name="Amenity &amp; Health" dataDxfId="180"/>
    <tableColumn id="55" xr3:uid="{8C7A39C5-654A-49E4-8E9E-4B4118DF3569}" name="Insufficient Info" dataDxfId="179"/>
    <tableColumn id="56" xr3:uid="{BA18C449-D4F1-4C0E-B0A0-B1886812CE5A}" name="Environmental Mitigation" dataDxfId="178"/>
    <tableColumn id="57" xr3:uid="{88BCF265-79B6-43C9-8B8C-4E20AB8C1E8C}" name="Construction &amp; Operational Controls" dataDxfId="177"/>
    <tableColumn id="58" xr3:uid="{D7C71E54-4E18-4E4E-A17E-CF8A5BB7DDEB}" name="Traffic &amp; Access Requirements" dataDxfId="176"/>
    <tableColumn id="59" xr3:uid="{840BAA83-C22A-4CE8-923F-52FADE1E3F44}" name="Engineering / Infrastructure Requirements" dataDxfId="175"/>
    <tableColumn id="60" xr3:uid="{42AD6BFA-281E-4902-9BBA-F1688554F047}" name="Design / Layout Conditions" dataDxfId="174"/>
    <tableColumn id="61" xr3:uid="{2A6F6C46-EBF9-4514-A002-A8CFF8782919}" name="Compliance &amp; Reporting" dataDxfId="17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20CC6F83-0DD6-4CDA-AAF4-6192A5999647}" name="TUS_v2" displayName="TUS_v2" ref="A1:BV74" totalsRowShown="0" headerRowDxfId="172" dataDxfId="171" tableBorderDxfId="170">
  <autoFilter ref="A1:BV74" xr:uid="{3E636A16-E2B2-450B-A379-407C8FBE8E9E}"/>
  <tableColumns count="74">
    <tableColumn id="1" xr3:uid="{A5BCFB2C-8CD3-49B4-9832-8689C73926BF}" name="Index" dataDxfId="169"/>
    <tableColumn id="2" xr3:uid="{9587AC04-310C-4EE1-9E3A-0472C4E11537}" name="Reference" dataDxfId="168"/>
    <tableColumn id="4" xr3:uid="{7580BEE2-CF32-4292-86ED-51AB893F55FB}" name="Applicant name" dataDxfId="167"/>
    <tableColumn id="5" xr3:uid="{462CECED-A8AF-4C45-8FF8-B983D5A57110}" name="Plant scale (tpa)" dataDxfId="166"/>
    <tableColumn id="6" xr3:uid="{2950650E-32B9-4630-B943-730C28C5507F}" name="Energy equivalent (GWh/year)" dataDxfId="165" dataCellStyle="Comma"/>
    <tableColumn id="7" xr3:uid="{83396423-B009-41FE-A963-9C46A5073BE8}" name="Feedstocks (categorised)" dataDxfId="164"/>
    <tableColumn id="8" xr3:uid="{6FA9BC79-622E-43BC-A15E-0D434B26C751}" name="Grass Silage (t)" dataDxfId="163"/>
    <tableColumn id="9" xr3:uid="{DB09015A-35D4-4D47-8CF5-BC6FCD8B6009}" name="Cattle Slurry (t)" dataDxfId="162"/>
    <tableColumn id="10" xr3:uid="{0327AA03-7C74-4179-8667-838FBEE8F366}" name="Pig Slurry (t)" dataDxfId="161"/>
    <tableColumn id="11" xr3:uid="{8432EB4B-86FD-4A4B-B194-F78B01E85355}" name="Farmyard manure (t)" dataDxfId="160"/>
    <tableColumn id="12" xr3:uid="{0E253EB2-F81E-4300-8204-866D14A611AF}" name="Wholecrop (t)" dataDxfId="159"/>
    <tableColumn id="13" xr3:uid="{164D7A08-4E23-4C9A-886B-837DC60FC13A}" name="Dairy sludge (t)" dataDxfId="158"/>
    <tableColumn id="14" xr3:uid="{0AB89425-7914-4B50-A9F6-130A7E4964EB}" name="Poultry/Chicken manure" dataDxfId="157"/>
    <tableColumn id="15" xr3:uid="{08D0CCF9-785D-491D-AD8A-2BC8DE0FC873}" name="Wholecrop Silage (t)2" dataDxfId="156"/>
    <tableColumn id="16" xr3:uid="{58F04713-DD6A-4D4E-9EFC-C890E393E31F}" name="Distillers'/Brewers' Spent Grains (t)" dataDxfId="155"/>
    <tableColumn id="17" xr3:uid="{55D2E54D-B693-4866-86C2-A7B410076CE3}" name="Beet (t)" dataDxfId="154"/>
    <tableColumn id="18" xr3:uid="{57BB343D-2076-4188-9613-39965F1CF248}" name="Food/drinks waste (t)" dataDxfId="153"/>
    <tableColumn id="19" xr3:uid="{1129EF94-0714-4F08-A616-05873B3C895B}" name="Bellygrass/meat byproducts (t)" dataDxfId="152"/>
    <tableColumn id="20" xr3:uid="{E7CED332-FBEF-4BC5-A56C-8B5AA09286B0}" name="Other (t)" dataDxfId="151"/>
    <tableColumn id="21" xr3:uid="{148B94D5-2D60-494E-829D-592DDA634BF6}" name="Traffic volumes (HGV/day, LGV/day)" dataDxfId="150"/>
    <tableColumn id="22" xr3:uid="{764DDEF5-2527-4623-B0A2-C4EA1AB4ED8D}" name="Project Heading" dataDxfId="149"/>
    <tableColumn id="23" xr3:uid="{130C1609-C53F-4228-A8C1-F7AF0153775B}" name="Description" dataDxfId="148"/>
    <tableColumn id="25" xr3:uid="{164287D6-56BA-4981-AA5B-789BF6B12F26}" name="Address" dataDxfId="147"/>
    <tableColumn id="26" xr3:uid="{69F98432-C2B4-4A03-8B5C-263FBEC7935B}" name="Project Site County" dataDxfId="146"/>
    <tableColumn id="27" xr3:uid="{102B8D59-9560-4764-9F05-984092CCF860}" name="Latitude" dataDxfId="145"/>
    <tableColumn id="28" xr3:uid="{7CBEB719-5E59-488C-8BE0-096BEF62856C}" name="Longitude" dataDxfId="144"/>
    <tableColumn id="29" xr3:uid="{ECBBFB05-CFF9-4D0C-BAF9-83B45F6D6EC2}" name="Contract Stage" dataDxfId="143"/>
    <tableColumn id="30" xr3:uid="{D51013E8-0A80-4555-8838-CAD18AB0CD98}" name="LA Decision" dataDxfId="142"/>
    <tableColumn id="31" xr3:uid="{C16927DC-C9F3-476C-BA28-6BD65FD76BA1}" name="App_Status" dataDxfId="141"/>
    <tableColumn id="32" xr3:uid="{0BB30936-D242-4183-ABAB-250174626AD1}" name="Application Date" dataDxfId="140"/>
    <tableColumn id="33" xr3:uid="{AAC92573-EB5D-405F-8279-085A50C46795}" name="Application Year" dataDxfId="139"/>
    <tableColumn id="34" xr3:uid="{DC3BB387-6199-45A2-A00F-B44520CA6422}" name="Decision Date" dataDxfId="138"/>
    <tableColumn id="35" xr3:uid="{1A06A269-DD73-4488-BE0D-201C2AD63BDA}" name="Days_to_decision" dataDxfId="137"/>
    <tableColumn id="36" xr3:uid="{EE63EBFE-59C1-432B-AC93-A5555C19357B}" name="Estimated_Expiry" dataDxfId="136"/>
    <tableColumn id="37" xr3:uid="{D6DEEF13-4484-44E1-843F-10A937E95755}" name="Validity" dataDxfId="135"/>
    <tableColumn id="39" xr3:uid="{88916665-8CDC-4EE2-B0D7-8A018454768C}" name="Floor Area" dataDxfId="134"/>
    <tableColumn id="40" xr3:uid="{01C80AEC-FC58-48A6-AD2F-E7DF7BBD2484}" name="Site Area" dataDxfId="133"/>
    <tableColumn id="42" xr3:uid="{208DD159-F461-4FC4-BC54-47E9CFA8DAC2}" name="Planning Authority" dataDxfId="132"/>
    <tableColumn id="24" xr3:uid="{A53F24F0-790B-4C51-9BE6-D9630DA8D23B}" name="Total Development Contribution" dataDxfId="131" dataCellStyle="Currency"/>
    <tableColumn id="43" xr3:uid="{5F9D90E1-C4D0-4274-BFF7-861DEE881F5C}" name="Grant Extension (Y/N)" dataDxfId="130"/>
    <tableColumn id="44" xr3:uid="{3E79E803-A782-433C-AAD5-7657075CA62B}" name="URL" dataDxfId="129"/>
    <tableColumn id="45" xr3:uid="{B40C8F79-B7CF-4166-80A9-C951502C7B15}" name="Reasons for refusal" dataDxfId="128"/>
    <tableColumn id="46" xr3:uid="{2D6B761C-F4A1-4B39-B911-3E14C3A41145}" name="Reasons for acceptance" dataDxfId="127"/>
    <tableColumn id="47" xr3:uid="{4F03438F-9FA6-40D7-86E9-42F61234A454}" name="Conditions for approval" dataDxfId="126" dataCellStyle="Hyperlink"/>
    <tableColumn id="48" xr3:uid="{1E39908C-44E7-4FCE-BBE6-A60067A82EC1}" name="Appeal to ABC/ACP" dataDxfId="125"/>
    <tableColumn id="49" xr3:uid="{7D60421E-6B1E-4B70-8CCE-888997B661FB}" name="Appeal outcome" dataDxfId="124"/>
    <tableColumn id="50" xr3:uid="{07762644-A099-4FAD-BB00-1E8BE3109D03}" name="Appeal detail" dataDxfId="123"/>
    <tableColumn id="64" xr3:uid="{7C3F09A6-95BF-4E5F-90BC-40D20277471E}" name="Reasons for refusal heatmap -&gt;" dataDxfId="122"/>
    <tableColumn id="3" xr3:uid="{166A6C7B-091B-4010-9332-5B1533456D51}" name="Policy conflict / CDP" dataDxfId="121"/>
    <tableColumn id="38" xr3:uid="{B55D9F75-3BA4-4E0E-898D-591AB93F9029}" name="Odour &amp; air / emissions" dataDxfId="120"/>
    <tableColumn id="41" xr3:uid="{9DFB6B2B-EC4A-4D0B-B6B4-4411C2D6CBE2}" name="Traffic &amp; roads" dataDxfId="119"/>
    <tableColumn id="51" xr3:uid="{2183B8EB-D10D-4FDE-8141-9E4CEB0FD17A}" name="Water / drainage / flood" dataDxfId="118"/>
    <tableColumn id="52" xr3:uid="{B1A6A373-5E65-4917-B75E-658C0D9BB698}" name="EIA / AA adequacy" dataDxfId="117"/>
    <tableColumn id="53" xr3:uid="{B601D648-721A-4867-BE25-754ECB71CF43}" name="Feedstock &amp; nutrient mgmt" dataDxfId="116"/>
    <tableColumn id="66" xr3:uid="{54EC4CBA-80CE-45E4-8FB7-E23DA885A2AF}" name="Conditions for approval heatmap -&gt;"/>
    <tableColumn id="54" xr3:uid="{213BDE7C-BFCF-40AB-A2D8-942E81DD0D69}" name="Environmental" dataDxfId="115"/>
    <tableColumn id="55" xr3:uid="{B9E2CF14-0A76-487D-9458-7F0933AD6E7A}" name="Construction Management" dataDxfId="114"/>
    <tableColumn id="56" xr3:uid="{D790F6AC-0446-49DF-B8E4-93DB87CDD0E4}" name="Water &amp; Drainage" dataDxfId="113"/>
    <tableColumn id="57" xr3:uid="{7731EAE8-44DF-4A1A-97D6-2CF3717EE96C}" name="Safety &amp; Protection" dataDxfId="112"/>
    <tableColumn id="58" xr3:uid="{B1FF6590-220C-4B39-A3B1-E33AF100ACC7}" name="Traffic &amp; Access" dataDxfId="111"/>
    <tableColumn id="59" xr3:uid="{04D22BB0-72AD-4538-AAB4-74CF796F0DDD}" name="Compliance" dataDxfId="110"/>
    <tableColumn id="60" xr3:uid="{B1AC7FDF-226A-4352-B09A-17FBF4F797AA}" name="Design &amp; Appearance" dataDxfId="109"/>
    <tableColumn id="61" xr3:uid="{8D997852-0E5E-48F3-AC8B-1A6EC72A2BF1}" name="Landscaping" dataDxfId="108"/>
    <tableColumn id="62" xr3:uid="{1743F760-CC57-432A-8884-083368BE936B}" name="Financial" dataDxfId="107"/>
    <tableColumn id="63" xr3:uid="{FDBAB4A8-BCCA-4E42-8ECD-1956B2A52CA3}" name="Archaeology" dataDxfId="106"/>
    <tableColumn id="67" xr3:uid="{D0EE0459-5449-4C18-8B6B-DA56694EE751}" name="Appeal detail heatmap -&gt;" dataDxfId="105"/>
    <tableColumn id="68" xr3:uid="{7EA81139-D673-43B2-932B-0143354394D1}" name="Policy conflict / CDP2" dataDxfId="104"/>
    <tableColumn id="69" xr3:uid="{95E21E79-FC93-4BD3-9A0D-2C1AE3818C1C}" name="EIA / AA" dataDxfId="103"/>
    <tableColumn id="70" xr3:uid="{58FFDF23-ABE2-44BE-83C3-F96F90C05D4D}" name="Traffic &amp; roads3" dataDxfId="102"/>
    <tableColumn id="71" xr3:uid="{B5C7DC8F-7D31-4749-84E1-1B513E2132AD}" name="Odour &amp; air / emissions4" dataDxfId="101"/>
    <tableColumn id="72" xr3:uid="{85AE0F2A-CEDA-4DB6-A658-4528E5FA2856}" name="Water / hydrology" dataDxfId="100"/>
    <tableColumn id="73" xr3:uid="{7953F596-98E4-4C79-8C8E-7EB5F0F1BCFF}" name="Feedstock &amp; nutrient mgmt5" dataDxfId="99"/>
    <tableColumn id="74" xr3:uid="{945DD0BE-E578-4B88-8E38-D318D94DE7A6}" name="Amenity &amp; health" dataDxfId="98"/>
    <tableColumn id="75" xr3:uid="{843D254B-54B1-48D8-88B8-DEE2D3191F3D}" name="Licensing (EPA/Waste/IE)" dataDxfId="97"/>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Timeline_Application_Date" xr10:uid="{9E5A1E12-DB06-493D-9525-11E09901B6E2}" sourceName="[TUS_Analysis].[Application Date]">
  <pivotTables>
    <pivotTable tabId="66" name="PivotTable2"/>
    <pivotTable tabId="66" name="PivotTable3"/>
    <pivotTable tabId="66" name="PivotTable5"/>
    <pivotTable tabId="66" name="PivotTable7"/>
    <pivotTable tabId="66" name="PivotTable8"/>
    <pivotTable tabId="66" name="PivotTable10"/>
    <pivotTable tabId="66" name="PivotTable11"/>
    <pivotTable tabId="66" name="PivotTable12"/>
    <pivotTable tabId="66" name="PivotTable13"/>
    <pivotTable tabId="66" name="PivotTable14"/>
    <pivotTable tabId="66" name="PivotTable1"/>
    <pivotTable tabId="66" name="PivotTable4"/>
    <pivotTable tabId="66" name="PivotTable6"/>
    <pivotTable tabId="66" name="PivotTable9"/>
    <pivotTable tabId="66" name="PivotTable15"/>
  </pivotTables>
  <state minimalRefreshVersion="6" lastRefreshVersion="6" pivotCacheId="997338349" filterType="unknown">
    <bounds startDate="2008-01-01T00:00:00" endDate="2026-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Application Date 1" xr10:uid="{48FEBE0B-0DD4-461E-BA4A-167D6A7A2E4E}" cache="Timeline_Application_Date" caption="Application Year" showSelectionLabel="0" showTimeLevel="0" showHorizontalScrollbar="0" level="0" selectionLevel="0" scrollPosition="2008-01-01T00:00:00" style="Timeline Style 1"/>
</timelines>
</file>

<file path=xl/worksheets/_rels/sheet1.xml.rels><?xml version="1.0" encoding="UTF-8" standalone="yes"?>
<Relationships xmlns="http://schemas.openxmlformats.org/package/2006/relationships"><Relationship Id="rId26" Type="http://schemas.openxmlformats.org/officeDocument/2006/relationships/hyperlink" Target="https://planning.corkcoco.ie/ePlan/AppFileRefDetails/184/0" TargetMode="External"/><Relationship Id="rId21" Type="http://schemas.openxmlformats.org/officeDocument/2006/relationships/hyperlink" Target="https://www.eplanning.ie/WaterfordCCC/AppFileRefDetails/16729/0" TargetMode="External"/><Relationship Id="rId42" Type="http://schemas.openxmlformats.org/officeDocument/2006/relationships/hyperlink" Target="https://www.eplanning.ie/TipperaryCC/AppFileRefDetails/201340/0" TargetMode="External"/><Relationship Id="rId47" Type="http://schemas.openxmlformats.org/officeDocument/2006/relationships/hyperlink" Target="https://www.eplanning.ie/KerryCC/AppFileRefDetails/22228/0" TargetMode="External"/><Relationship Id="rId63" Type="http://schemas.openxmlformats.org/officeDocument/2006/relationships/hyperlink" Target="https://www.eplanning.ie/WicklowCC/AppFileRefDetails/2560244/0" TargetMode="External"/><Relationship Id="rId68" Type="http://schemas.openxmlformats.org/officeDocument/2006/relationships/hyperlink" Target="https://planning.agileapplications.ie/fingal/application-details/93893" TargetMode="External"/><Relationship Id="rId7" Type="http://schemas.openxmlformats.org/officeDocument/2006/relationships/hyperlink" Target="https://www.eplanning.ie/WestmeathCC/AppFileRefDetails/115055/0" TargetMode="External"/><Relationship Id="rId2" Type="http://schemas.openxmlformats.org/officeDocument/2006/relationships/hyperlink" Target="https://www.eplanning.ie/MeathCC/AppFileRefDetails/TA900729/0" TargetMode="External"/><Relationship Id="rId16" Type="http://schemas.openxmlformats.org/officeDocument/2006/relationships/hyperlink" Target="https://www.eplanning.ie/DonegalCC/AppFileRefDetails/1451399/0" TargetMode="External"/><Relationship Id="rId29" Type="http://schemas.openxmlformats.org/officeDocument/2006/relationships/hyperlink" Target="https://planning.corkcoco.ie/ePlan/AppFileRefDetails/1383/0" TargetMode="External"/><Relationship Id="rId11" Type="http://schemas.openxmlformats.org/officeDocument/2006/relationships/hyperlink" Target="https://www.eplanning.ie/DonegalCC/AppFileRefDetails/1450576/0" TargetMode="External"/><Relationship Id="rId24" Type="http://schemas.openxmlformats.org/officeDocument/2006/relationships/hyperlink" Target="https://www.eplanning.ie/LimerickCCC/AppFileRefDetails/111066/0" TargetMode="External"/><Relationship Id="rId32" Type="http://schemas.openxmlformats.org/officeDocument/2006/relationships/hyperlink" Target="https://www.eplanning.ie/WaterfordCCC/AppFileRefDetails/19296/0" TargetMode="External"/><Relationship Id="rId37" Type="http://schemas.openxmlformats.org/officeDocument/2006/relationships/hyperlink" Target="https://www.eplanning.ie/WestmeathCC/AppFileRefDetails/206101/0" TargetMode="External"/><Relationship Id="rId40" Type="http://schemas.openxmlformats.org/officeDocument/2006/relationships/hyperlink" Target="https://planning.corkcoco.ie/ePlan/AppFileRefDetails/205549/0" TargetMode="External"/><Relationship Id="rId45" Type="http://schemas.openxmlformats.org/officeDocument/2006/relationships/hyperlink" Target="https://www.eplanning.ie/TipperaryCC/AppFileRefDetails/2260395/0" TargetMode="External"/><Relationship Id="rId53" Type="http://schemas.openxmlformats.org/officeDocument/2006/relationships/hyperlink" Target="https://planning.corkcoco.ie/ePlan/AppFileRefDetails/234602/0" TargetMode="External"/><Relationship Id="rId58" Type="http://schemas.openxmlformats.org/officeDocument/2006/relationships/hyperlink" Target="https://www.eplanning.ie/TipperaryCC/AppFileRefDetails/2460936/0" TargetMode="External"/><Relationship Id="rId66" Type="http://schemas.openxmlformats.org/officeDocument/2006/relationships/hyperlink" Target="https://www.eplanning.ie/KildareCC/AppFileRefDetails/13410/0" TargetMode="External"/><Relationship Id="rId5" Type="http://schemas.openxmlformats.org/officeDocument/2006/relationships/hyperlink" Target="https://planning.agileapplications.ie/fingal/search-applications/results?criteria=%7B%22reference%22:%22F14A/0187%22%7D&amp;page=1" TargetMode="External"/><Relationship Id="rId61" Type="http://schemas.openxmlformats.org/officeDocument/2006/relationships/hyperlink" Target="https://planning.agileapplications.ie/fingal/search-applications/results?criteria=%7B%22reference%22:%22F24A/1162E%22%7D&amp;page=1" TargetMode="External"/><Relationship Id="rId19" Type="http://schemas.openxmlformats.org/officeDocument/2006/relationships/hyperlink" Target="https://dms.wexfordcoco.ie/index.php/20160469" TargetMode="External"/><Relationship Id="rId14" Type="http://schemas.openxmlformats.org/officeDocument/2006/relationships/hyperlink" Target="https://dms.wexfordcoco.ie/index.php/20151267" TargetMode="External"/><Relationship Id="rId22" Type="http://schemas.openxmlformats.org/officeDocument/2006/relationships/hyperlink" Target="https://www.eplanning.ie/DonegalCC/AppFileRefDetails/1651411/0" TargetMode="External"/><Relationship Id="rId27" Type="http://schemas.openxmlformats.org/officeDocument/2006/relationships/hyperlink" Target="https://planning.agileapplications.ie/fingal/application-details/66850" TargetMode="External"/><Relationship Id="rId30" Type="http://schemas.openxmlformats.org/officeDocument/2006/relationships/hyperlink" Target="https://www.eplanning.ie/KilkennyCC/AppFileRefDetails/18433/0" TargetMode="External"/><Relationship Id="rId35" Type="http://schemas.openxmlformats.org/officeDocument/2006/relationships/hyperlink" Target="https://www.eplanning.ie/LaoisCC/AppFileRefDetails/19530/0" TargetMode="External"/><Relationship Id="rId43" Type="http://schemas.openxmlformats.org/officeDocument/2006/relationships/hyperlink" Target="https://www.eplanning.ie/MayoCC/AppFileRefDetails/2193/0" TargetMode="External"/><Relationship Id="rId48" Type="http://schemas.openxmlformats.org/officeDocument/2006/relationships/hyperlink" Target="https://www.eplanning.ie/MayoCC/AppFileRefDetails/22571/0" TargetMode="External"/><Relationship Id="rId56" Type="http://schemas.openxmlformats.org/officeDocument/2006/relationships/hyperlink" Target="https://www.eplanning.ie/MeathCC/AppFileRefDetails/24333/0" TargetMode="External"/><Relationship Id="rId64" Type="http://schemas.openxmlformats.org/officeDocument/2006/relationships/hyperlink" Target="https://www.eplanning.ie/KildareCC/AppFileRefDetails/2560920/0" TargetMode="External"/><Relationship Id="rId69" Type="http://schemas.openxmlformats.org/officeDocument/2006/relationships/hyperlink" Target="https://planning.agileapplications.ie/fingal/application-details/79737" TargetMode="External"/><Relationship Id="rId8" Type="http://schemas.openxmlformats.org/officeDocument/2006/relationships/hyperlink" Target="https://www.eplanning.ie/KerryCC/AppFileRefDetails/11539/0" TargetMode="External"/><Relationship Id="rId51" Type="http://schemas.openxmlformats.org/officeDocument/2006/relationships/hyperlink" Target="https://www.eplanning.ie/MeathCC/AppFileRefDetails/221632/0" TargetMode="External"/><Relationship Id="rId3" Type="http://schemas.openxmlformats.org/officeDocument/2006/relationships/hyperlink" Target="https://planning.corkcoco.ie/ePlan/AppFileRefDetails/135148/0" TargetMode="External"/><Relationship Id="rId12" Type="http://schemas.openxmlformats.org/officeDocument/2006/relationships/hyperlink" Target="https://www.eplanning.ie/DonegalCC/AppFileRefDetails/0860052/0" TargetMode="External"/><Relationship Id="rId17" Type="http://schemas.openxmlformats.org/officeDocument/2006/relationships/hyperlink" Target="https://www.eplanning.ie/TipperaryCC/AppFileRefDetails/15600115/0" TargetMode="External"/><Relationship Id="rId25" Type="http://schemas.openxmlformats.org/officeDocument/2006/relationships/hyperlink" Target="https://planning.agileapplications.ie/fingal/search-applications/results?criteria=%7B%22reference%22:%22FW13A/0089/E1%22%7D&amp;page=1" TargetMode="External"/><Relationship Id="rId33" Type="http://schemas.openxmlformats.org/officeDocument/2006/relationships/hyperlink" Target="https://www.eplanning.ie/KerryCC/AppFileRefDetails/19932/0" TargetMode="External"/><Relationship Id="rId38" Type="http://schemas.openxmlformats.org/officeDocument/2006/relationships/hyperlink" Target="https://www.eplanning.ie/OffalyCC/AppFileRefDetails/20321/0" TargetMode="External"/><Relationship Id="rId46" Type="http://schemas.openxmlformats.org/officeDocument/2006/relationships/hyperlink" Target="https://www.eplanning.ie/MeathCC/AppFileRefDetails/212347/0" TargetMode="External"/><Relationship Id="rId59" Type="http://schemas.openxmlformats.org/officeDocument/2006/relationships/hyperlink" Target="https://planning.agileapplications.ie/dublincity/search-applications/results?criteria=%7B%22openApplications%22:false,%22reference%22:%22WEB2472/24%22%7D&amp;page=1" TargetMode="External"/><Relationship Id="rId67" Type="http://schemas.openxmlformats.org/officeDocument/2006/relationships/hyperlink" Target="https://www.eplanning.ie/LaoisCC/AppFileRefDetails/10360/0" TargetMode="External"/><Relationship Id="rId20" Type="http://schemas.openxmlformats.org/officeDocument/2006/relationships/hyperlink" Target="https://www.eplanning.ie/CavanCC/AppFileRefDetails/16264/0" TargetMode="External"/><Relationship Id="rId41" Type="http://schemas.openxmlformats.org/officeDocument/2006/relationships/hyperlink" Target="https://planning.corkcoco.ie/ePlan/AppFileRefDetails/154926/0" TargetMode="External"/><Relationship Id="rId54" Type="http://schemas.openxmlformats.org/officeDocument/2006/relationships/hyperlink" Target="https://www.eplanning.ie/MayoCC/AppFileRefDetails/23338/0" TargetMode="External"/><Relationship Id="rId62" Type="http://schemas.openxmlformats.org/officeDocument/2006/relationships/hyperlink" Target="https://www.eplanning.ie/LimerickCCC/AppFileRefDetails/2560239/0" TargetMode="External"/><Relationship Id="rId70" Type="http://schemas.openxmlformats.org/officeDocument/2006/relationships/table" Target="../tables/table1.xml"/><Relationship Id="rId1" Type="http://schemas.openxmlformats.org/officeDocument/2006/relationships/hyperlink" Target="https://www.eplanning.ie/MeathCC/AppFileRefDetails/TA100776/0" TargetMode="External"/><Relationship Id="rId6" Type="http://schemas.openxmlformats.org/officeDocument/2006/relationships/hyperlink" Target="https://www.eplanning.ie/MeathCC/AppFileRefDetails/SA140011/0" TargetMode="External"/><Relationship Id="rId15" Type="http://schemas.openxmlformats.org/officeDocument/2006/relationships/hyperlink" Target="https://dms.wexfordcoco.ie/index.php/20151267EE" TargetMode="External"/><Relationship Id="rId23" Type="http://schemas.openxmlformats.org/officeDocument/2006/relationships/hyperlink" Target="https://www.eplanning.ie/LimerickCCC/AppFileRefDetails/177026/0" TargetMode="External"/><Relationship Id="rId28" Type="http://schemas.openxmlformats.org/officeDocument/2006/relationships/hyperlink" Target="https://planning.agileapplications.ie/fingal/application-details/63908" TargetMode="External"/><Relationship Id="rId36" Type="http://schemas.openxmlformats.org/officeDocument/2006/relationships/hyperlink" Target="https://www.eplanning.ie/DonegalCC/AppFileRefDetails/1351141/0" TargetMode="External"/><Relationship Id="rId49" Type="http://schemas.openxmlformats.org/officeDocument/2006/relationships/hyperlink" Target="https://www.eplanning.ie/KildareCC/AppFileRefDetails/221035/0" TargetMode="External"/><Relationship Id="rId57" Type="http://schemas.openxmlformats.org/officeDocument/2006/relationships/hyperlink" Target="https://www.eplanning.ie/WaterfordCCC/AppFileRefDetails/2460536/0" TargetMode="External"/><Relationship Id="rId10" Type="http://schemas.openxmlformats.org/officeDocument/2006/relationships/hyperlink" Target="https://www.eplanning.ie/OffalyCC/AppFileRefDetails/1455/0" TargetMode="External"/><Relationship Id="rId31" Type="http://schemas.openxmlformats.org/officeDocument/2006/relationships/hyperlink" Target="https://www.eplanning.ie/DonegalCC/AppFileRefDetails/1950042/0" TargetMode="External"/><Relationship Id="rId44" Type="http://schemas.openxmlformats.org/officeDocument/2006/relationships/hyperlink" Target="https://www.eplanning.ie/KilkennyCC/AppFileRefDetails/22687/0" TargetMode="External"/><Relationship Id="rId52" Type="http://schemas.openxmlformats.org/officeDocument/2006/relationships/hyperlink" Target="https://www.eplanning.ie/DonegalCC/AppFileRefDetails/2350686/0" TargetMode="External"/><Relationship Id="rId60" Type="http://schemas.openxmlformats.org/officeDocument/2006/relationships/hyperlink" Target="https://planning.corkcoco.ie/ePlan/AppFileRefDetails/246272/0" TargetMode="External"/><Relationship Id="rId65" Type="http://schemas.openxmlformats.org/officeDocument/2006/relationships/hyperlink" Target="https://www.eplanning.ie/MonaghanCC/AppFileRefDetails/19219/0" TargetMode="External"/><Relationship Id="rId4" Type="http://schemas.openxmlformats.org/officeDocument/2006/relationships/hyperlink" Target="https://www.eplanning.ie/KildareCC/AppFileRefDetails/13300021/0" TargetMode="External"/><Relationship Id="rId9" Type="http://schemas.openxmlformats.org/officeDocument/2006/relationships/hyperlink" Target="https://planning.agileapplications.ie/southdublin/search-applications/results?criteria=%7B%22reference%22:%22SD13A/0093%22%7D&amp;page=1" TargetMode="External"/><Relationship Id="rId13" Type="http://schemas.openxmlformats.org/officeDocument/2006/relationships/hyperlink" Target="https://planning.corkcoco.ie/ePlan/AppFileRefDetails/154335/0" TargetMode="External"/><Relationship Id="rId18" Type="http://schemas.openxmlformats.org/officeDocument/2006/relationships/hyperlink" Target="https://www.eplanning.ie/TipperaryCC/AppFileRefDetails/09510341/0" TargetMode="External"/><Relationship Id="rId39" Type="http://schemas.openxmlformats.org/officeDocument/2006/relationships/hyperlink" Target="https://www.eplanning.ie/WaterfordCCC/AppFileRefDetails/20761/0" TargetMode="External"/><Relationship Id="rId34" Type="http://schemas.openxmlformats.org/officeDocument/2006/relationships/hyperlink" Target="https://www.eplanning.ie/DonegalCC/AppFileRefDetails/1951364/0" TargetMode="External"/><Relationship Id="rId50" Type="http://schemas.openxmlformats.org/officeDocument/2006/relationships/hyperlink" Target="https://www.eplanning.ie/MeathCC/AppFileRefDetails/221214/0" TargetMode="External"/><Relationship Id="rId55" Type="http://schemas.openxmlformats.org/officeDocument/2006/relationships/hyperlink" Target="https://www.eplanning.ie/MayoCC/AppFileRefDetails/2460419/0"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6" Type="http://schemas.openxmlformats.org/officeDocument/2006/relationships/hyperlink" Target="https://planning.corkcoco.ie/ePlan/AppFileRefDetails/184/0" TargetMode="External"/><Relationship Id="rId21" Type="http://schemas.openxmlformats.org/officeDocument/2006/relationships/hyperlink" Target="https://www.eplanning.ie/WaterfordCCC/AppFileRefDetails/16729/0" TargetMode="External"/><Relationship Id="rId42" Type="http://schemas.openxmlformats.org/officeDocument/2006/relationships/hyperlink" Target="https://www.eplanning.ie/TipperaryCC/AppFileRefDetails/201340/0" TargetMode="External"/><Relationship Id="rId47" Type="http://schemas.openxmlformats.org/officeDocument/2006/relationships/hyperlink" Target="https://www.eplanning.ie/KerryCC/AppFileRefDetails/22228/0" TargetMode="External"/><Relationship Id="rId63" Type="http://schemas.openxmlformats.org/officeDocument/2006/relationships/hyperlink" Target="https://www.eplanning.ie/WicklowCC/AppFileRefDetails/2560244/0" TargetMode="External"/><Relationship Id="rId68" Type="http://schemas.openxmlformats.org/officeDocument/2006/relationships/hyperlink" Target="https://planning.agileapplications.ie/fingal/application-details/93893" TargetMode="External"/><Relationship Id="rId2" Type="http://schemas.openxmlformats.org/officeDocument/2006/relationships/hyperlink" Target="https://www.eplanning.ie/MeathCC/AppFileRefDetails/TA900729/0" TargetMode="External"/><Relationship Id="rId16" Type="http://schemas.openxmlformats.org/officeDocument/2006/relationships/hyperlink" Target="https://www.eplanning.ie/DonegalCC/AppFileRefDetails/1451399/0" TargetMode="External"/><Relationship Id="rId29" Type="http://schemas.openxmlformats.org/officeDocument/2006/relationships/hyperlink" Target="https://planning.corkcoco.ie/ePlan/AppFileRefDetails/1383/0" TargetMode="External"/><Relationship Id="rId11" Type="http://schemas.openxmlformats.org/officeDocument/2006/relationships/hyperlink" Target="https://www.eplanning.ie/DonegalCC/AppFileRefDetails/1450576/0" TargetMode="External"/><Relationship Id="rId24" Type="http://schemas.openxmlformats.org/officeDocument/2006/relationships/hyperlink" Target="https://www.eplanning.ie/LimerickCCC/AppFileRefDetails/111066/0" TargetMode="External"/><Relationship Id="rId32" Type="http://schemas.openxmlformats.org/officeDocument/2006/relationships/hyperlink" Target="https://www.eplanning.ie/WaterfordCCC/AppFileRefDetails/19296/0" TargetMode="External"/><Relationship Id="rId37" Type="http://schemas.openxmlformats.org/officeDocument/2006/relationships/hyperlink" Target="https://www.eplanning.ie/WestmeathCC/AppFileRefDetails/206101/0" TargetMode="External"/><Relationship Id="rId40" Type="http://schemas.openxmlformats.org/officeDocument/2006/relationships/hyperlink" Target="https://planning.corkcoco.ie/ePlan/AppFileRefDetails/205549/0" TargetMode="External"/><Relationship Id="rId45" Type="http://schemas.openxmlformats.org/officeDocument/2006/relationships/hyperlink" Target="https://www.eplanning.ie/TipperaryCC/AppFileRefDetails/2260395/0" TargetMode="External"/><Relationship Id="rId53" Type="http://schemas.openxmlformats.org/officeDocument/2006/relationships/hyperlink" Target="https://planning.corkcoco.ie/ePlan/AppFileRefDetails/234602/0" TargetMode="External"/><Relationship Id="rId58" Type="http://schemas.openxmlformats.org/officeDocument/2006/relationships/hyperlink" Target="https://www.eplanning.ie/TipperaryCC/AppFileRefDetails/2460936/0" TargetMode="External"/><Relationship Id="rId66" Type="http://schemas.openxmlformats.org/officeDocument/2006/relationships/hyperlink" Target="https://www.eplanning.ie/KildareCC/AppFileRefDetails/13410/0" TargetMode="External"/><Relationship Id="rId5" Type="http://schemas.openxmlformats.org/officeDocument/2006/relationships/hyperlink" Target="https://planning.agileapplications.ie/fingal/search-applications/results?criteria=%7B%22reference%22:%22F14A/0187%22%7D&amp;page=1" TargetMode="External"/><Relationship Id="rId61" Type="http://schemas.openxmlformats.org/officeDocument/2006/relationships/hyperlink" Target="https://planning.agileapplications.ie/fingal/search-applications/results?criteria=%7B%22reference%22:%22F24A/1162E%22%7D&amp;page=1" TargetMode="External"/><Relationship Id="rId19" Type="http://schemas.openxmlformats.org/officeDocument/2006/relationships/hyperlink" Target="https://dms.wexfordcoco.ie/index.php/20160469" TargetMode="External"/><Relationship Id="rId14" Type="http://schemas.openxmlformats.org/officeDocument/2006/relationships/hyperlink" Target="https://dms.wexfordcoco.ie/index.php/20151267" TargetMode="External"/><Relationship Id="rId22" Type="http://schemas.openxmlformats.org/officeDocument/2006/relationships/hyperlink" Target="https://www.eplanning.ie/DonegalCC/AppFileRefDetails/1651411/0" TargetMode="External"/><Relationship Id="rId27" Type="http://schemas.openxmlformats.org/officeDocument/2006/relationships/hyperlink" Target="https://planning.agileapplications.ie/fingal/application-details/66850" TargetMode="External"/><Relationship Id="rId30" Type="http://schemas.openxmlformats.org/officeDocument/2006/relationships/hyperlink" Target="https://www.eplanning.ie/KilkennyCC/AppFileRefDetails/18433/0" TargetMode="External"/><Relationship Id="rId35" Type="http://schemas.openxmlformats.org/officeDocument/2006/relationships/hyperlink" Target="https://www.eplanning.ie/LaoisCC/AppFileRefDetails/19530/0" TargetMode="External"/><Relationship Id="rId43" Type="http://schemas.openxmlformats.org/officeDocument/2006/relationships/hyperlink" Target="https://www.eplanning.ie/MayoCC/AppFileRefDetails/2193/0" TargetMode="External"/><Relationship Id="rId48" Type="http://schemas.openxmlformats.org/officeDocument/2006/relationships/hyperlink" Target="https://www.eplanning.ie/MayoCC/AppFileRefDetails/22571/0" TargetMode="External"/><Relationship Id="rId56" Type="http://schemas.openxmlformats.org/officeDocument/2006/relationships/hyperlink" Target="https://www.eplanning.ie/MeathCC/AppFileRefDetails/24333/0" TargetMode="External"/><Relationship Id="rId64" Type="http://schemas.openxmlformats.org/officeDocument/2006/relationships/hyperlink" Target="https://www.eplanning.ie/KildareCC/AppFileRefDetails/2560920/0" TargetMode="External"/><Relationship Id="rId69" Type="http://schemas.openxmlformats.org/officeDocument/2006/relationships/hyperlink" Target="https://planning.agileapplications.ie/fingal/application-details/79737" TargetMode="External"/><Relationship Id="rId8" Type="http://schemas.openxmlformats.org/officeDocument/2006/relationships/hyperlink" Target="https://www.eplanning.ie/KerryCC/AppFileRefDetails/11539/0" TargetMode="External"/><Relationship Id="rId51" Type="http://schemas.openxmlformats.org/officeDocument/2006/relationships/hyperlink" Target="https://www.eplanning.ie/MeathCC/AppFileRefDetails/221632/0" TargetMode="External"/><Relationship Id="rId72" Type="http://schemas.openxmlformats.org/officeDocument/2006/relationships/hyperlink" Target="https://www.eplanning.ie/TipperaryCC/AppFileRefDetails/2560019/0" TargetMode="External"/><Relationship Id="rId3" Type="http://schemas.openxmlformats.org/officeDocument/2006/relationships/hyperlink" Target="https://planning.corkcoco.ie/ePlan/AppFileRefDetails/135148/0" TargetMode="External"/><Relationship Id="rId12" Type="http://schemas.openxmlformats.org/officeDocument/2006/relationships/hyperlink" Target="https://www.eplanning.ie/DonegalCC/AppFileRefDetails/0860052/0" TargetMode="External"/><Relationship Id="rId17" Type="http://schemas.openxmlformats.org/officeDocument/2006/relationships/hyperlink" Target="https://www.eplanning.ie/TipperaryCC/AppFileRefDetails/15600115/0" TargetMode="External"/><Relationship Id="rId25" Type="http://schemas.openxmlformats.org/officeDocument/2006/relationships/hyperlink" Target="https://planning.agileapplications.ie/fingal/search-applications/results?criteria=%7B%22reference%22:%22FW13A/0089/E1%22%7D&amp;page=1" TargetMode="External"/><Relationship Id="rId33" Type="http://schemas.openxmlformats.org/officeDocument/2006/relationships/hyperlink" Target="https://www.eplanning.ie/KerryCC/AppFileRefDetails/19932/0" TargetMode="External"/><Relationship Id="rId38" Type="http://schemas.openxmlformats.org/officeDocument/2006/relationships/hyperlink" Target="https://www.eplanning.ie/OffalyCC/AppFileRefDetails/20321/0" TargetMode="External"/><Relationship Id="rId46" Type="http://schemas.openxmlformats.org/officeDocument/2006/relationships/hyperlink" Target="https://www.eplanning.ie/MeathCC/AppFileRefDetails/212347/0" TargetMode="External"/><Relationship Id="rId59" Type="http://schemas.openxmlformats.org/officeDocument/2006/relationships/hyperlink" Target="https://planning.agileapplications.ie/dublincity/search-applications/results?criteria=%7B%22openApplications%22:false,%22reference%22:%22WEB2472/24%22%7D&amp;page=1" TargetMode="External"/><Relationship Id="rId67" Type="http://schemas.openxmlformats.org/officeDocument/2006/relationships/hyperlink" Target="https://www.eplanning.ie/LaoisCC/AppFileRefDetails/10360/0" TargetMode="External"/><Relationship Id="rId20" Type="http://schemas.openxmlformats.org/officeDocument/2006/relationships/hyperlink" Target="https://www.eplanning.ie/CavanCC/AppFileRefDetails/16264/0" TargetMode="External"/><Relationship Id="rId41" Type="http://schemas.openxmlformats.org/officeDocument/2006/relationships/hyperlink" Target="https://planning.corkcoco.ie/ePlan/AppFileRefDetails/154926/0" TargetMode="External"/><Relationship Id="rId54" Type="http://schemas.openxmlformats.org/officeDocument/2006/relationships/hyperlink" Target="https://www.eplanning.ie/MayoCC/AppFileRefDetails/23338/0" TargetMode="External"/><Relationship Id="rId62" Type="http://schemas.openxmlformats.org/officeDocument/2006/relationships/hyperlink" Target="https://www.eplanning.ie/LimerickCCC/AppFileRefDetails/2560239/0" TargetMode="External"/><Relationship Id="rId70" Type="http://schemas.openxmlformats.org/officeDocument/2006/relationships/hyperlink" Target="https://www.eplanning.ie/MayoCC/AppFileRefDetails/11753/0" TargetMode="External"/><Relationship Id="rId1" Type="http://schemas.openxmlformats.org/officeDocument/2006/relationships/hyperlink" Target="https://www.eplanning.ie/MeathCC/AppFileRefDetails/TA100776/0" TargetMode="External"/><Relationship Id="rId6" Type="http://schemas.openxmlformats.org/officeDocument/2006/relationships/hyperlink" Target="https://www.eplanning.ie/MeathCC/AppFileRefDetails/SA140011/0" TargetMode="External"/><Relationship Id="rId15" Type="http://schemas.openxmlformats.org/officeDocument/2006/relationships/hyperlink" Target="https://dms.wexfordcoco.ie/index.php/20151267EE" TargetMode="External"/><Relationship Id="rId23" Type="http://schemas.openxmlformats.org/officeDocument/2006/relationships/hyperlink" Target="https://www.eplanning.ie/LimerickCCC/AppFileRefDetails/177026/0" TargetMode="External"/><Relationship Id="rId28" Type="http://schemas.openxmlformats.org/officeDocument/2006/relationships/hyperlink" Target="https://planning.agileapplications.ie/fingal/application-details/63908" TargetMode="External"/><Relationship Id="rId36" Type="http://schemas.openxmlformats.org/officeDocument/2006/relationships/hyperlink" Target="https://www.eplanning.ie/DonegalCC/AppFileRefDetails/1351141/0" TargetMode="External"/><Relationship Id="rId49" Type="http://schemas.openxmlformats.org/officeDocument/2006/relationships/hyperlink" Target="https://www.eplanning.ie/KildareCC/AppFileRefDetails/221035/0" TargetMode="External"/><Relationship Id="rId57" Type="http://schemas.openxmlformats.org/officeDocument/2006/relationships/hyperlink" Target="https://www.eplanning.ie/WaterfordCCC/AppFileRefDetails/2460536/0" TargetMode="External"/><Relationship Id="rId10" Type="http://schemas.openxmlformats.org/officeDocument/2006/relationships/hyperlink" Target="https://www.eplanning.ie/OffalyCC/AppFileRefDetails/1455/0" TargetMode="External"/><Relationship Id="rId31" Type="http://schemas.openxmlformats.org/officeDocument/2006/relationships/hyperlink" Target="https://www.eplanning.ie/DonegalCC/AppFileRefDetails/1950042/0" TargetMode="External"/><Relationship Id="rId44" Type="http://schemas.openxmlformats.org/officeDocument/2006/relationships/hyperlink" Target="https://www.eplanning.ie/KilkennyCC/AppFileRefDetails/22687/0" TargetMode="External"/><Relationship Id="rId52" Type="http://schemas.openxmlformats.org/officeDocument/2006/relationships/hyperlink" Target="https://www.eplanning.ie/DonegalCC/AppFileRefDetails/2350686/0" TargetMode="External"/><Relationship Id="rId60" Type="http://schemas.openxmlformats.org/officeDocument/2006/relationships/hyperlink" Target="https://planning.corkcoco.ie/ePlan/AppFileRefDetails/246272/0" TargetMode="External"/><Relationship Id="rId65" Type="http://schemas.openxmlformats.org/officeDocument/2006/relationships/hyperlink" Target="https://www.eplanning.ie/MonaghanCC/AppFileRefDetails/19219/0" TargetMode="External"/><Relationship Id="rId73" Type="http://schemas.openxmlformats.org/officeDocument/2006/relationships/table" Target="../tables/table2.xml"/><Relationship Id="rId4" Type="http://schemas.openxmlformats.org/officeDocument/2006/relationships/hyperlink" Target="https://www.eplanning.ie/KildareCC/AppFileRefDetails/13300021/0" TargetMode="External"/><Relationship Id="rId9" Type="http://schemas.openxmlformats.org/officeDocument/2006/relationships/hyperlink" Target="https://planning.agileapplications.ie/southdublin/search-applications/results?criteria=%7B%22reference%22:%22SD13A/0093%22%7D&amp;page=1" TargetMode="External"/><Relationship Id="rId13" Type="http://schemas.openxmlformats.org/officeDocument/2006/relationships/hyperlink" Target="https://planning.corkcoco.ie/ePlan/AppFileRefDetails/154335/0" TargetMode="External"/><Relationship Id="rId18" Type="http://schemas.openxmlformats.org/officeDocument/2006/relationships/hyperlink" Target="https://www.eplanning.ie/TipperaryCC/AppFileRefDetails/09510341/0" TargetMode="External"/><Relationship Id="rId39" Type="http://schemas.openxmlformats.org/officeDocument/2006/relationships/hyperlink" Target="https://www.eplanning.ie/WaterfordCCC/AppFileRefDetails/20761/0" TargetMode="External"/><Relationship Id="rId34" Type="http://schemas.openxmlformats.org/officeDocument/2006/relationships/hyperlink" Target="https://www.eplanning.ie/DonegalCC/AppFileRefDetails/1951364/0" TargetMode="External"/><Relationship Id="rId50" Type="http://schemas.openxmlformats.org/officeDocument/2006/relationships/hyperlink" Target="https://www.eplanning.ie/MeathCC/AppFileRefDetails/221214/0" TargetMode="External"/><Relationship Id="rId55" Type="http://schemas.openxmlformats.org/officeDocument/2006/relationships/hyperlink" Target="https://www.eplanning.ie/MayoCC/AppFileRefDetails/2460419/0" TargetMode="External"/><Relationship Id="rId7" Type="http://schemas.openxmlformats.org/officeDocument/2006/relationships/hyperlink" Target="https://www.eplanning.ie/WestmeathCC/AppFileRefDetails/115055/0" TargetMode="External"/><Relationship Id="rId71" Type="http://schemas.openxmlformats.org/officeDocument/2006/relationships/hyperlink" Target="https://www.eplanning.ie/MayoCC/AppFileRefDetails/117530/0" TargetMode="External"/></Relationships>
</file>

<file path=xl/worksheets/_rels/sheet4.xml.rels><?xml version="1.0" encoding="UTF-8" standalone="yes"?>
<Relationships xmlns="http://schemas.openxmlformats.org/package/2006/relationships"><Relationship Id="rId8" Type="http://schemas.openxmlformats.org/officeDocument/2006/relationships/pivotTable" Target="../pivotTables/pivotTable8.xml"/><Relationship Id="rId13" Type="http://schemas.openxmlformats.org/officeDocument/2006/relationships/pivotTable" Target="../pivotTables/pivotTable13.xml"/><Relationship Id="rId3" Type="http://schemas.openxmlformats.org/officeDocument/2006/relationships/pivotTable" Target="../pivotTables/pivotTable3.xml"/><Relationship Id="rId7" Type="http://schemas.openxmlformats.org/officeDocument/2006/relationships/pivotTable" Target="../pivotTables/pivotTable7.xml"/><Relationship Id="rId12" Type="http://schemas.openxmlformats.org/officeDocument/2006/relationships/pivotTable" Target="../pivotTables/pivotTable12.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5" Type="http://schemas.openxmlformats.org/officeDocument/2006/relationships/pivotTable" Target="../pivotTables/pivotTable5.xml"/><Relationship Id="rId15" Type="http://schemas.openxmlformats.org/officeDocument/2006/relationships/pivotTable" Target="../pivotTables/pivotTable15.xml"/><Relationship Id="rId10" Type="http://schemas.openxmlformats.org/officeDocument/2006/relationships/pivotTable" Target="../pivotTables/pivotTable10.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openxmlformats.org/officeDocument/2006/relationships/pivotTable" Target="../pivotTables/pivotTable14.xml"/></Relationships>
</file>

<file path=xl/worksheets/_rels/sheet5.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microsoft.com/office/2011/relationships/timeline" Target="../timelines/timelin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0BB7D-2284-4A21-ADC4-BBEC30D87C31}">
  <dimension ref="A1:BE71"/>
  <sheetViews>
    <sheetView zoomScale="85" zoomScaleNormal="85" workbookViewId="0">
      <selection activeCell="C77" sqref="C77"/>
    </sheetView>
  </sheetViews>
  <sheetFormatPr defaultColWidth="9.140625" defaultRowHeight="15" customHeight="1" outlineLevelCol="1" x14ac:dyDescent="0.25"/>
  <cols>
    <col min="1" max="1" width="8.140625" style="1" customWidth="1"/>
    <col min="2" max="2" width="15" style="1" customWidth="1"/>
    <col min="3" max="3" width="85.85546875" style="1" customWidth="1"/>
    <col min="4" max="4" width="19.5703125" style="6" bestFit="1" customWidth="1"/>
    <col min="5" max="5" width="30.140625" style="6" customWidth="1"/>
    <col min="6" max="6" width="223.85546875" style="1" customWidth="1" outlineLevel="1"/>
    <col min="7" max="7" width="14.7109375" style="1" customWidth="1" outlineLevel="1"/>
    <col min="8" max="8" width="15" style="1" customWidth="1" outlineLevel="1"/>
    <col min="9" max="9" width="12" style="1" customWidth="1" outlineLevel="1"/>
    <col min="10" max="10" width="19.42578125" style="1" customWidth="1" outlineLevel="1"/>
    <col min="11" max="11" width="13.5703125" style="1" customWidth="1" outlineLevel="1"/>
    <col min="12" max="12" width="14.85546875" style="1" customWidth="1" outlineLevel="1"/>
    <col min="13" max="13" width="23.28515625" style="1" customWidth="1" outlineLevel="1"/>
    <col min="14" max="14" width="20.5703125" style="1" customWidth="1" outlineLevel="1"/>
    <col min="15" max="15" width="33.42578125" style="1" customWidth="1" outlineLevel="1"/>
    <col min="16" max="16" width="7.7109375" style="1" customWidth="1" outlineLevel="1"/>
    <col min="17" max="17" width="20.28515625" style="1" customWidth="1" outlineLevel="1"/>
    <col min="18" max="18" width="29.140625" style="1" customWidth="1" outlineLevel="1"/>
    <col min="19" max="19" width="8.7109375" style="1" customWidth="1" outlineLevel="1"/>
    <col min="20" max="20" width="101.85546875" style="1" customWidth="1"/>
    <col min="21" max="21" width="70" style="1" customWidth="1"/>
    <col min="22" max="22" width="31.42578125" style="7" customWidth="1"/>
    <col min="23" max="23" width="94" style="1" customWidth="1"/>
    <col min="24" max="24" width="20.5703125" style="1" customWidth="1"/>
    <col min="25" max="25" width="13.140625" style="1" customWidth="1"/>
    <col min="26" max="26" width="13.7109375" style="1" customWidth="1"/>
    <col min="27" max="27" width="16.42578125" style="1" customWidth="1"/>
    <col min="28" max="28" width="33.85546875" style="1" customWidth="1"/>
    <col min="29" max="29" width="13.5703125" style="1" bestFit="1" customWidth="1"/>
    <col min="30" max="30" width="18" style="1" customWidth="1"/>
    <col min="31" max="31" width="17.7109375" style="1" customWidth="1"/>
    <col min="32" max="32" width="15.85546875" style="1" customWidth="1"/>
    <col min="33" max="33" width="18.85546875" style="1" customWidth="1"/>
    <col min="34" max="34" width="18.7109375" style="1" customWidth="1"/>
    <col min="35" max="35" width="30.85546875" style="1" customWidth="1"/>
    <col min="36" max="36" width="12.140625" style="1" customWidth="1"/>
    <col min="37" max="37" width="11.140625" style="1" customWidth="1"/>
    <col min="38" max="38" width="29.140625" style="1" customWidth="1"/>
    <col min="39" max="39" width="22.7109375" style="1" customWidth="1"/>
    <col min="40" max="40" width="26" style="1" customWidth="1"/>
    <col min="41" max="41" width="255.7109375" style="1" customWidth="1"/>
    <col min="42" max="42" width="32.85546875" style="1" customWidth="1"/>
    <col min="43" max="43" width="83.140625" style="1" customWidth="1"/>
    <col min="44" max="44" width="25.28515625" style="1" customWidth="1"/>
    <col min="45" max="45" width="17.7109375" style="1" customWidth="1"/>
    <col min="46" max="46" width="118" style="1" bestFit="1" customWidth="1"/>
    <col min="47" max="47" width="16.7109375" style="1" customWidth="1"/>
    <col min="48" max="48" width="16.28515625" style="1" customWidth="1"/>
    <col min="49" max="49" width="16.5703125" style="1" customWidth="1"/>
    <col min="50" max="50" width="18.7109375" style="1" customWidth="1"/>
    <col min="51" max="51" width="17.5703125" style="1" customWidth="1"/>
    <col min="52" max="52" width="25.7109375" style="1" customWidth="1"/>
    <col min="53" max="53" width="36" style="1" customWidth="1"/>
    <col min="54" max="54" width="30.5703125" style="1" customWidth="1"/>
    <col min="55" max="55" width="41.140625" style="1" customWidth="1"/>
    <col min="56" max="56" width="27.42578125" style="1" customWidth="1"/>
    <col min="57" max="57" width="25" style="1" customWidth="1"/>
    <col min="58" max="16384" width="9.140625" style="1"/>
  </cols>
  <sheetData>
    <row r="1" spans="1:57" s="43" customFormat="1" ht="15" customHeight="1" x14ac:dyDescent="0.25">
      <c r="A1" s="33" t="s">
        <v>20</v>
      </c>
      <c r="B1" s="33" t="s">
        <v>1</v>
      </c>
      <c r="C1" s="33" t="s">
        <v>519</v>
      </c>
      <c r="D1" s="34" t="s">
        <v>520</v>
      </c>
      <c r="E1" s="34" t="s">
        <v>521</v>
      </c>
      <c r="F1" s="35" t="s">
        <v>522</v>
      </c>
      <c r="G1" s="35" t="s">
        <v>644</v>
      </c>
      <c r="H1" s="35" t="s">
        <v>645</v>
      </c>
      <c r="I1" s="35" t="s">
        <v>646</v>
      </c>
      <c r="J1" s="35" t="s">
        <v>647</v>
      </c>
      <c r="K1" s="35" t="s">
        <v>660</v>
      </c>
      <c r="L1" s="35" t="s">
        <v>648</v>
      </c>
      <c r="M1" s="35" t="s">
        <v>649</v>
      </c>
      <c r="N1" s="35" t="s">
        <v>659</v>
      </c>
      <c r="O1" s="35" t="s">
        <v>650</v>
      </c>
      <c r="P1" s="35" t="s">
        <v>653</v>
      </c>
      <c r="Q1" s="35" t="s">
        <v>654</v>
      </c>
      <c r="R1" s="35" t="s">
        <v>651</v>
      </c>
      <c r="S1" s="35" t="s">
        <v>652</v>
      </c>
      <c r="T1" s="36" t="s">
        <v>523</v>
      </c>
      <c r="U1" s="33" t="s">
        <v>0</v>
      </c>
      <c r="V1" s="33" t="s">
        <v>2</v>
      </c>
      <c r="W1" s="33" t="s">
        <v>671</v>
      </c>
      <c r="X1" s="37" t="s">
        <v>3</v>
      </c>
      <c r="Y1" s="33" t="s">
        <v>4</v>
      </c>
      <c r="Z1" s="33" t="s">
        <v>5</v>
      </c>
      <c r="AA1" s="33" t="s">
        <v>6</v>
      </c>
      <c r="AB1" s="37" t="s">
        <v>462</v>
      </c>
      <c r="AC1" s="38" t="s">
        <v>21</v>
      </c>
      <c r="AD1" s="37" t="s">
        <v>7</v>
      </c>
      <c r="AE1" s="37" t="s">
        <v>77</v>
      </c>
      <c r="AF1" s="37" t="s">
        <v>8</v>
      </c>
      <c r="AG1" s="37" t="s">
        <v>29</v>
      </c>
      <c r="AH1" s="33" t="s">
        <v>22</v>
      </c>
      <c r="AI1" s="33" t="s">
        <v>23</v>
      </c>
      <c r="AJ1" s="33" t="s">
        <v>9</v>
      </c>
      <c r="AK1" s="33" t="s">
        <v>10</v>
      </c>
      <c r="AL1" s="33" t="s">
        <v>11</v>
      </c>
      <c r="AM1" s="37" t="s">
        <v>475</v>
      </c>
      <c r="AN1" s="36" t="s">
        <v>30</v>
      </c>
      <c r="AO1" s="39" t="s">
        <v>354</v>
      </c>
      <c r="AP1" s="39" t="s">
        <v>355</v>
      </c>
      <c r="AQ1" s="39" t="s">
        <v>370</v>
      </c>
      <c r="AR1" s="37" t="s">
        <v>434</v>
      </c>
      <c r="AS1" s="40" t="s">
        <v>436</v>
      </c>
      <c r="AT1" s="41" t="s">
        <v>437</v>
      </c>
      <c r="AU1" s="42" t="s">
        <v>427</v>
      </c>
      <c r="AV1" s="42" t="s">
        <v>428</v>
      </c>
      <c r="AW1" s="42" t="s">
        <v>429</v>
      </c>
      <c r="AX1" s="42" t="s">
        <v>430</v>
      </c>
      <c r="AY1" s="42" t="s">
        <v>431</v>
      </c>
      <c r="AZ1" s="42" t="s">
        <v>421</v>
      </c>
      <c r="BA1" s="42" t="s">
        <v>422</v>
      </c>
      <c r="BB1" s="42" t="s">
        <v>423</v>
      </c>
      <c r="BC1" s="42" t="s">
        <v>424</v>
      </c>
      <c r="BD1" s="42" t="s">
        <v>425</v>
      </c>
      <c r="BE1" s="42" t="s">
        <v>426</v>
      </c>
    </row>
    <row r="2" spans="1:57" ht="15" customHeight="1" x14ac:dyDescent="0.25">
      <c r="A2" s="9">
        <v>13</v>
      </c>
      <c r="B2" s="9" t="s">
        <v>81</v>
      </c>
      <c r="C2" s="9" t="s">
        <v>524</v>
      </c>
      <c r="D2" s="8"/>
      <c r="E2" s="10"/>
      <c r="F2" s="9"/>
      <c r="G2" s="9" t="s">
        <v>72</v>
      </c>
      <c r="H2" s="9" t="s">
        <v>72</v>
      </c>
      <c r="I2" s="9"/>
      <c r="J2" s="9"/>
      <c r="K2" s="9" t="s">
        <v>72</v>
      </c>
      <c r="L2" s="9"/>
      <c r="M2" s="9"/>
      <c r="N2" s="9"/>
      <c r="O2" s="9"/>
      <c r="P2" s="9"/>
      <c r="Q2" s="9"/>
      <c r="R2" s="9"/>
      <c r="S2" s="9"/>
      <c r="T2" s="11"/>
      <c r="U2" s="9" t="s">
        <v>80</v>
      </c>
      <c r="V2" s="12" t="s">
        <v>353</v>
      </c>
      <c r="W2" s="9" t="s">
        <v>245</v>
      </c>
      <c r="X2" s="9" t="s">
        <v>60</v>
      </c>
      <c r="Y2" s="9">
        <v>53.540857439902901</v>
      </c>
      <c r="Z2" s="9">
        <v>-6.6215222906245099</v>
      </c>
      <c r="AA2" s="9" t="s">
        <v>17</v>
      </c>
      <c r="AB2" s="13" t="s">
        <v>472</v>
      </c>
      <c r="AC2" s="9" t="s">
        <v>17</v>
      </c>
      <c r="AD2" s="14">
        <v>39951</v>
      </c>
      <c r="AE2" s="9">
        <v>2009</v>
      </c>
      <c r="AF2" s="14">
        <v>40142</v>
      </c>
      <c r="AG2" s="9">
        <v>191</v>
      </c>
      <c r="AH2" s="14">
        <v>41968</v>
      </c>
      <c r="AI2" s="9" t="s">
        <v>73</v>
      </c>
      <c r="AJ2" s="9">
        <v>616</v>
      </c>
      <c r="AK2" s="9">
        <v>0.81</v>
      </c>
      <c r="AL2" s="9" t="s">
        <v>39</v>
      </c>
      <c r="AM2" s="9" t="s">
        <v>24</v>
      </c>
      <c r="AN2" s="15" t="s">
        <v>246</v>
      </c>
      <c r="AO2" s="12"/>
      <c r="AP2" s="12"/>
      <c r="AQ2" s="16" t="s">
        <v>405</v>
      </c>
      <c r="AR2" s="9" t="s">
        <v>24</v>
      </c>
      <c r="AS2" s="17"/>
      <c r="AT2" s="17"/>
      <c r="AU2" s="9">
        <v>0</v>
      </c>
      <c r="AV2" s="9">
        <v>0</v>
      </c>
      <c r="AW2" s="9">
        <v>0</v>
      </c>
      <c r="AX2" s="9">
        <v>0</v>
      </c>
      <c r="AY2" s="9">
        <v>0</v>
      </c>
      <c r="AZ2" s="9">
        <v>1</v>
      </c>
      <c r="BA2" s="9">
        <v>1</v>
      </c>
      <c r="BB2" s="9">
        <v>0</v>
      </c>
      <c r="BC2" s="9">
        <v>0</v>
      </c>
      <c r="BD2" s="9">
        <v>1</v>
      </c>
      <c r="BE2" s="9">
        <v>1</v>
      </c>
    </row>
    <row r="3" spans="1:57" ht="15" customHeight="1" x14ac:dyDescent="0.25">
      <c r="A3" s="9">
        <v>14</v>
      </c>
      <c r="B3" s="9" t="s">
        <v>229</v>
      </c>
      <c r="C3" s="9" t="s">
        <v>525</v>
      </c>
      <c r="D3" s="8"/>
      <c r="E3" s="10"/>
      <c r="F3" s="9" t="s">
        <v>526</v>
      </c>
      <c r="G3" s="9"/>
      <c r="H3" s="9" t="s">
        <v>72</v>
      </c>
      <c r="I3" s="9"/>
      <c r="J3" s="9"/>
      <c r="K3" s="9"/>
      <c r="L3" s="9"/>
      <c r="M3" s="9"/>
      <c r="N3" s="9"/>
      <c r="O3" s="9"/>
      <c r="P3" s="9"/>
      <c r="Q3" s="9"/>
      <c r="R3" s="9"/>
      <c r="S3" s="9"/>
      <c r="T3" s="11"/>
      <c r="U3" s="9" t="s">
        <v>228</v>
      </c>
      <c r="V3" s="12" t="s">
        <v>230</v>
      </c>
      <c r="W3" s="9" t="s">
        <v>247</v>
      </c>
      <c r="X3" s="9" t="s">
        <v>60</v>
      </c>
      <c r="Y3" s="9">
        <v>53.5147517773255</v>
      </c>
      <c r="Z3" s="9">
        <v>-6.7106286094935896</v>
      </c>
      <c r="AA3" s="9" t="s">
        <v>17</v>
      </c>
      <c r="AB3" s="13" t="s">
        <v>473</v>
      </c>
      <c r="AC3" s="9" t="s">
        <v>17</v>
      </c>
      <c r="AD3" s="14">
        <v>40371</v>
      </c>
      <c r="AE3" s="9">
        <v>2010</v>
      </c>
      <c r="AF3" s="14">
        <v>40581</v>
      </c>
      <c r="AG3" s="9">
        <v>210</v>
      </c>
      <c r="AH3" s="14">
        <v>42407</v>
      </c>
      <c r="AI3" s="9" t="s">
        <v>73</v>
      </c>
      <c r="AJ3" s="9">
        <v>1098</v>
      </c>
      <c r="AK3" s="9">
        <v>0.27</v>
      </c>
      <c r="AL3" s="9" t="s">
        <v>39</v>
      </c>
      <c r="AM3" s="9" t="s">
        <v>24</v>
      </c>
      <c r="AN3" s="15" t="s">
        <v>248</v>
      </c>
      <c r="AO3" s="12"/>
      <c r="AP3" s="12" t="s">
        <v>477</v>
      </c>
      <c r="AQ3" s="16" t="s">
        <v>478</v>
      </c>
      <c r="AR3" s="9" t="s">
        <v>24</v>
      </c>
      <c r="AS3" s="17"/>
      <c r="AT3" s="17"/>
      <c r="AU3" s="9">
        <v>0</v>
      </c>
      <c r="AV3" s="9">
        <v>0</v>
      </c>
      <c r="AW3" s="9">
        <v>0</v>
      </c>
      <c r="AX3" s="9">
        <v>0</v>
      </c>
      <c r="AY3" s="9">
        <v>0</v>
      </c>
      <c r="AZ3" s="9">
        <v>1</v>
      </c>
      <c r="BA3" s="9">
        <v>1</v>
      </c>
      <c r="BB3" s="9">
        <v>1</v>
      </c>
      <c r="BC3" s="9">
        <v>1</v>
      </c>
      <c r="BD3" s="9">
        <v>0</v>
      </c>
      <c r="BE3" s="9">
        <v>1</v>
      </c>
    </row>
    <row r="4" spans="1:57" ht="15" customHeight="1" x14ac:dyDescent="0.25">
      <c r="A4" s="9">
        <v>16</v>
      </c>
      <c r="B4" s="9" t="s">
        <v>83</v>
      </c>
      <c r="C4" s="9" t="s">
        <v>527</v>
      </c>
      <c r="D4" s="8">
        <v>20000</v>
      </c>
      <c r="E4" s="10">
        <v>8.76</v>
      </c>
      <c r="F4" s="9" t="s">
        <v>528</v>
      </c>
      <c r="G4" s="9"/>
      <c r="H4" s="9" t="s">
        <v>72</v>
      </c>
      <c r="I4" s="9"/>
      <c r="J4" s="9"/>
      <c r="K4" s="9"/>
      <c r="L4" s="9"/>
      <c r="M4" s="9"/>
      <c r="N4" s="9"/>
      <c r="O4" s="9"/>
      <c r="P4" s="9"/>
      <c r="Q4" s="9" t="s">
        <v>72</v>
      </c>
      <c r="R4" s="9"/>
      <c r="S4" s="9"/>
      <c r="T4" s="11" t="s">
        <v>529</v>
      </c>
      <c r="U4" s="9" t="s">
        <v>82</v>
      </c>
      <c r="V4" s="12" t="s">
        <v>84</v>
      </c>
      <c r="W4" s="9" t="s">
        <v>251</v>
      </c>
      <c r="X4" s="9" t="s">
        <v>61</v>
      </c>
      <c r="Y4" s="9">
        <v>53.5031400442017</v>
      </c>
      <c r="Z4" s="9">
        <v>-7.2295954120651498</v>
      </c>
      <c r="AA4" s="9" t="s">
        <v>17</v>
      </c>
      <c r="AB4" s="13" t="s">
        <v>472</v>
      </c>
      <c r="AC4" s="9" t="s">
        <v>17</v>
      </c>
      <c r="AD4" s="14">
        <v>40688</v>
      </c>
      <c r="AE4" s="9">
        <v>2011</v>
      </c>
      <c r="AF4" s="14">
        <v>40961</v>
      </c>
      <c r="AG4" s="9">
        <v>273</v>
      </c>
      <c r="AH4" s="14">
        <v>42788</v>
      </c>
      <c r="AI4" s="9" t="s">
        <v>73</v>
      </c>
      <c r="AJ4" s="9">
        <v>922</v>
      </c>
      <c r="AK4" s="9">
        <v>2.2999999999999998</v>
      </c>
      <c r="AL4" s="9" t="s">
        <v>44</v>
      </c>
      <c r="AM4" s="9" t="s">
        <v>24</v>
      </c>
      <c r="AN4" s="15" t="s">
        <v>252</v>
      </c>
      <c r="AO4" s="12"/>
      <c r="AP4" s="12" t="s">
        <v>680</v>
      </c>
      <c r="AQ4" s="16" t="s">
        <v>481</v>
      </c>
      <c r="AR4" s="9" t="s">
        <v>24</v>
      </c>
      <c r="AS4" s="17"/>
      <c r="AT4" s="17"/>
      <c r="AU4" s="9">
        <v>0</v>
      </c>
      <c r="AV4" s="9">
        <v>0</v>
      </c>
      <c r="AW4" s="9">
        <v>0</v>
      </c>
      <c r="AX4" s="9">
        <v>0</v>
      </c>
      <c r="AY4" s="9">
        <v>0</v>
      </c>
      <c r="AZ4" s="9">
        <v>1</v>
      </c>
      <c r="BA4" s="9">
        <v>1</v>
      </c>
      <c r="BB4" s="9">
        <v>1</v>
      </c>
      <c r="BC4" s="9">
        <v>1</v>
      </c>
      <c r="BD4" s="9">
        <v>1</v>
      </c>
      <c r="BE4" s="9">
        <v>1</v>
      </c>
    </row>
    <row r="5" spans="1:57" ht="15" customHeight="1" x14ac:dyDescent="0.25">
      <c r="A5" s="9">
        <v>17</v>
      </c>
      <c r="B5" s="9" t="s">
        <v>86</v>
      </c>
      <c r="C5" s="9" t="s">
        <v>530</v>
      </c>
      <c r="D5" s="8">
        <v>14000</v>
      </c>
      <c r="E5" s="10">
        <v>4</v>
      </c>
      <c r="F5" s="9" t="s">
        <v>531</v>
      </c>
      <c r="G5" s="9">
        <v>5000</v>
      </c>
      <c r="H5" s="18">
        <v>2500</v>
      </c>
      <c r="I5" s="9"/>
      <c r="J5" s="9"/>
      <c r="K5" s="9">
        <v>5000</v>
      </c>
      <c r="L5" s="9"/>
      <c r="M5" s="9"/>
      <c r="N5" s="9"/>
      <c r="O5" s="9"/>
      <c r="P5" s="9">
        <v>2000</v>
      </c>
      <c r="Q5" s="9"/>
      <c r="R5" s="9"/>
      <c r="S5" s="9"/>
      <c r="T5" s="11" t="s">
        <v>532</v>
      </c>
      <c r="U5" s="9" t="s">
        <v>85</v>
      </c>
      <c r="V5" s="12" t="s">
        <v>87</v>
      </c>
      <c r="W5" s="9" t="s">
        <v>249</v>
      </c>
      <c r="X5" s="9" t="s">
        <v>57</v>
      </c>
      <c r="Y5" s="9">
        <v>52.409279604720403</v>
      </c>
      <c r="Z5" s="9">
        <v>-9.7376503710042304</v>
      </c>
      <c r="AA5" s="9" t="s">
        <v>17</v>
      </c>
      <c r="AB5" s="13" t="s">
        <v>472</v>
      </c>
      <c r="AC5" s="9" t="s">
        <v>17</v>
      </c>
      <c r="AD5" s="14">
        <v>40721</v>
      </c>
      <c r="AE5" s="9">
        <v>2011</v>
      </c>
      <c r="AF5" s="14">
        <v>40934</v>
      </c>
      <c r="AG5" s="9">
        <v>213</v>
      </c>
      <c r="AH5" s="14">
        <v>42761</v>
      </c>
      <c r="AI5" s="9" t="s">
        <v>73</v>
      </c>
      <c r="AJ5" s="9">
        <v>2849</v>
      </c>
      <c r="AK5" s="9">
        <v>1.6</v>
      </c>
      <c r="AL5" s="9" t="s">
        <v>34</v>
      </c>
      <c r="AM5" s="9" t="s">
        <v>24</v>
      </c>
      <c r="AN5" s="15" t="s">
        <v>250</v>
      </c>
      <c r="AO5" s="12"/>
      <c r="AP5" s="12" t="s">
        <v>479</v>
      </c>
      <c r="AQ5" s="16" t="s">
        <v>480</v>
      </c>
      <c r="AR5" s="9" t="s">
        <v>24</v>
      </c>
      <c r="AS5" s="17"/>
      <c r="AT5" s="17"/>
      <c r="AU5" s="9">
        <v>0</v>
      </c>
      <c r="AV5" s="9">
        <v>0</v>
      </c>
      <c r="AW5" s="9">
        <v>0</v>
      </c>
      <c r="AX5" s="9">
        <v>0</v>
      </c>
      <c r="AY5" s="9">
        <v>0</v>
      </c>
      <c r="AZ5" s="9">
        <v>0</v>
      </c>
      <c r="BA5" s="9">
        <v>0</v>
      </c>
      <c r="BB5" s="9">
        <v>0</v>
      </c>
      <c r="BC5" s="9">
        <v>0</v>
      </c>
      <c r="BD5" s="9">
        <v>0</v>
      </c>
      <c r="BE5" s="9">
        <v>0</v>
      </c>
    </row>
    <row r="6" spans="1:57" ht="15" customHeight="1" x14ac:dyDescent="0.25">
      <c r="A6" s="9">
        <v>18</v>
      </c>
      <c r="B6" s="9" t="s">
        <v>89</v>
      </c>
      <c r="C6" s="9" t="s">
        <v>533</v>
      </c>
      <c r="D6" s="8">
        <v>16000</v>
      </c>
      <c r="E6" s="10"/>
      <c r="F6" s="9" t="s">
        <v>534</v>
      </c>
      <c r="G6" s="9"/>
      <c r="H6" s="9"/>
      <c r="I6" s="9"/>
      <c r="J6" s="9"/>
      <c r="K6" s="9"/>
      <c r="L6" s="9"/>
      <c r="M6" s="9"/>
      <c r="N6" s="9"/>
      <c r="O6" s="9"/>
      <c r="P6" s="9"/>
      <c r="Q6" s="9"/>
      <c r="R6" s="9"/>
      <c r="S6" s="9"/>
      <c r="T6" s="11"/>
      <c r="U6" s="9" t="s">
        <v>88</v>
      </c>
      <c r="V6" s="12" t="s">
        <v>90</v>
      </c>
      <c r="W6" s="9" t="s">
        <v>253</v>
      </c>
      <c r="X6" s="9" t="s">
        <v>12</v>
      </c>
      <c r="Y6" s="9">
        <v>53.310965372548402</v>
      </c>
      <c r="Z6" s="9">
        <v>-6.49598102163693</v>
      </c>
      <c r="AA6" s="9" t="s">
        <v>17</v>
      </c>
      <c r="AB6" s="13" t="s">
        <v>439</v>
      </c>
      <c r="AC6" s="9" t="s">
        <v>17</v>
      </c>
      <c r="AD6" s="14">
        <v>41408</v>
      </c>
      <c r="AE6" s="9">
        <v>2013</v>
      </c>
      <c r="AF6" s="14">
        <v>41589</v>
      </c>
      <c r="AG6" s="9">
        <v>181</v>
      </c>
      <c r="AH6" s="14">
        <v>43415</v>
      </c>
      <c r="AI6" s="9" t="s">
        <v>73</v>
      </c>
      <c r="AJ6" s="9">
        <v>502</v>
      </c>
      <c r="AK6" s="9">
        <v>2.59</v>
      </c>
      <c r="AL6" s="9" t="s">
        <v>18</v>
      </c>
      <c r="AM6" s="9" t="s">
        <v>24</v>
      </c>
      <c r="AN6" s="15" t="s">
        <v>254</v>
      </c>
      <c r="AO6" s="12"/>
      <c r="AP6" s="12" t="s">
        <v>681</v>
      </c>
      <c r="AQ6" s="16" t="s">
        <v>406</v>
      </c>
      <c r="AR6" s="9" t="s">
        <v>24</v>
      </c>
      <c r="AS6" s="17"/>
      <c r="AT6" s="17"/>
      <c r="AU6" s="9">
        <v>0</v>
      </c>
      <c r="AV6" s="9">
        <v>0</v>
      </c>
      <c r="AW6" s="9">
        <v>0</v>
      </c>
      <c r="AX6" s="9">
        <v>0</v>
      </c>
      <c r="AY6" s="9">
        <v>0</v>
      </c>
      <c r="AZ6" s="9">
        <v>1</v>
      </c>
      <c r="BA6" s="9">
        <v>1</v>
      </c>
      <c r="BB6" s="9">
        <v>1</v>
      </c>
      <c r="BC6" s="9">
        <v>1</v>
      </c>
      <c r="BD6" s="9">
        <v>1</v>
      </c>
      <c r="BE6" s="9">
        <v>1</v>
      </c>
    </row>
    <row r="7" spans="1:57" ht="15" customHeight="1" x14ac:dyDescent="0.25">
      <c r="A7" s="9">
        <v>19</v>
      </c>
      <c r="B7" s="9" t="s">
        <v>92</v>
      </c>
      <c r="C7" s="9" t="s">
        <v>535</v>
      </c>
      <c r="D7" s="8"/>
      <c r="E7" s="10"/>
      <c r="F7" s="9" t="s">
        <v>536</v>
      </c>
      <c r="G7" s="9"/>
      <c r="H7" s="9"/>
      <c r="I7" s="9"/>
      <c r="J7" s="9"/>
      <c r="K7" s="9"/>
      <c r="L7" s="9"/>
      <c r="M7" s="9"/>
      <c r="N7" s="9"/>
      <c r="O7" s="9"/>
      <c r="P7" s="9"/>
      <c r="Q7" s="9"/>
      <c r="R7" s="9"/>
      <c r="S7" s="9"/>
      <c r="T7" s="11" t="s">
        <v>537</v>
      </c>
      <c r="U7" s="9" t="s">
        <v>91</v>
      </c>
      <c r="V7" s="12" t="s">
        <v>93</v>
      </c>
      <c r="W7" s="9" t="s">
        <v>257</v>
      </c>
      <c r="X7" s="9" t="s">
        <v>49</v>
      </c>
      <c r="Y7" s="9">
        <v>51.699495421592502</v>
      </c>
      <c r="Z7" s="9">
        <v>-8.86167140848241</v>
      </c>
      <c r="AA7" s="9"/>
      <c r="AB7" s="13" t="s">
        <v>474</v>
      </c>
      <c r="AC7" s="9" t="s">
        <v>15</v>
      </c>
      <c r="AD7" s="14">
        <v>41443</v>
      </c>
      <c r="AE7" s="9">
        <v>2013</v>
      </c>
      <c r="AF7" s="14">
        <v>41722</v>
      </c>
      <c r="AG7" s="9">
        <v>279</v>
      </c>
      <c r="AH7" s="14">
        <v>43548</v>
      </c>
      <c r="AI7" s="9" t="s">
        <v>76</v>
      </c>
      <c r="AJ7" s="9">
        <v>2621.5</v>
      </c>
      <c r="AK7" s="9">
        <v>1.28</v>
      </c>
      <c r="AL7" s="9" t="s">
        <v>32</v>
      </c>
      <c r="AM7" s="9" t="s">
        <v>24</v>
      </c>
      <c r="AN7" s="15" t="s">
        <v>258</v>
      </c>
      <c r="AO7" s="12" t="s">
        <v>389</v>
      </c>
      <c r="AP7" s="12"/>
      <c r="AQ7" s="16"/>
      <c r="AR7" s="9" t="s">
        <v>24</v>
      </c>
      <c r="AS7" s="17"/>
      <c r="AT7" s="17"/>
      <c r="AU7" s="9">
        <v>1</v>
      </c>
      <c r="AV7" s="9">
        <v>1</v>
      </c>
      <c r="AW7" s="9">
        <v>0</v>
      </c>
      <c r="AX7" s="9">
        <v>1</v>
      </c>
      <c r="AY7" s="9">
        <v>1</v>
      </c>
      <c r="AZ7" s="9">
        <v>0</v>
      </c>
      <c r="BA7" s="9">
        <v>0</v>
      </c>
      <c r="BB7" s="9">
        <v>0</v>
      </c>
      <c r="BC7" s="9">
        <v>0</v>
      </c>
      <c r="BD7" s="9">
        <v>0</v>
      </c>
      <c r="BE7" s="9">
        <v>0</v>
      </c>
    </row>
    <row r="8" spans="1:57" ht="15" customHeight="1" x14ac:dyDescent="0.25">
      <c r="A8" s="9">
        <v>20</v>
      </c>
      <c r="B8" s="9" t="s">
        <v>95</v>
      </c>
      <c r="C8" s="9" t="s">
        <v>538</v>
      </c>
      <c r="D8" s="8">
        <v>17000</v>
      </c>
      <c r="E8" s="10"/>
      <c r="F8" s="9" t="s">
        <v>539</v>
      </c>
      <c r="G8" s="9"/>
      <c r="H8" s="9"/>
      <c r="I8" s="9"/>
      <c r="J8" s="9"/>
      <c r="K8" s="9"/>
      <c r="L8" s="9"/>
      <c r="M8" s="9"/>
      <c r="N8" s="9"/>
      <c r="O8" s="9">
        <v>6000</v>
      </c>
      <c r="P8" s="9"/>
      <c r="Q8" s="18">
        <v>11000</v>
      </c>
      <c r="R8" s="9"/>
      <c r="S8" s="9"/>
      <c r="T8" s="11"/>
      <c r="U8" s="9" t="s">
        <v>94</v>
      </c>
      <c r="V8" s="12" t="s">
        <v>96</v>
      </c>
      <c r="W8" s="9" t="s">
        <v>261</v>
      </c>
      <c r="X8" s="9" t="s">
        <v>53</v>
      </c>
      <c r="Y8" s="9">
        <v>52.992876805994896</v>
      </c>
      <c r="Z8" s="9">
        <v>-6.9945772297761097</v>
      </c>
      <c r="AA8" s="9"/>
      <c r="AB8" s="13" t="s">
        <v>438</v>
      </c>
      <c r="AC8" s="9" t="s">
        <v>15</v>
      </c>
      <c r="AD8" s="14">
        <v>41550</v>
      </c>
      <c r="AE8" s="9">
        <v>2013</v>
      </c>
      <c r="AF8" s="14">
        <v>41803</v>
      </c>
      <c r="AG8" s="9">
        <v>253</v>
      </c>
      <c r="AH8" s="14">
        <v>43629</v>
      </c>
      <c r="AI8" s="9" t="s">
        <v>76</v>
      </c>
      <c r="AJ8" s="9">
        <v>3396</v>
      </c>
      <c r="AK8" s="9">
        <v>1.37</v>
      </c>
      <c r="AL8" s="9" t="s">
        <v>28</v>
      </c>
      <c r="AM8" s="9" t="s">
        <v>24</v>
      </c>
      <c r="AN8" s="15" t="s">
        <v>262</v>
      </c>
      <c r="AO8" s="12" t="s">
        <v>482</v>
      </c>
      <c r="AP8" s="12"/>
      <c r="AQ8" s="16"/>
      <c r="AR8" s="9" t="s">
        <v>24</v>
      </c>
      <c r="AS8" s="17"/>
      <c r="AT8" s="17"/>
      <c r="AU8" s="9">
        <v>1</v>
      </c>
      <c r="AV8" s="9">
        <v>1</v>
      </c>
      <c r="AW8" s="9">
        <v>0</v>
      </c>
      <c r="AX8" s="9">
        <v>1</v>
      </c>
      <c r="AY8" s="9">
        <v>1</v>
      </c>
      <c r="AZ8" s="9">
        <v>0</v>
      </c>
      <c r="BA8" s="9">
        <v>0</v>
      </c>
      <c r="BB8" s="9">
        <v>0</v>
      </c>
      <c r="BC8" s="9">
        <v>0</v>
      </c>
      <c r="BD8" s="9">
        <v>0</v>
      </c>
      <c r="BE8" s="9">
        <v>0</v>
      </c>
    </row>
    <row r="9" spans="1:57" ht="15" customHeight="1" x14ac:dyDescent="0.25">
      <c r="A9" s="9">
        <v>21</v>
      </c>
      <c r="B9" t="s">
        <v>541</v>
      </c>
      <c r="C9" t="s">
        <v>674</v>
      </c>
      <c r="D9" s="8"/>
      <c r="E9" s="10"/>
      <c r="F9" s="9"/>
      <c r="G9" s="9"/>
      <c r="H9" s="9"/>
      <c r="I9" s="9"/>
      <c r="J9" s="9"/>
      <c r="K9" s="9"/>
      <c r="L9" s="9"/>
      <c r="M9" s="9"/>
      <c r="N9" s="9"/>
      <c r="O9" s="9"/>
      <c r="P9" s="9"/>
      <c r="Q9" s="18"/>
      <c r="R9" s="9"/>
      <c r="S9" s="9"/>
      <c r="T9" s="11"/>
      <c r="U9" s="9" t="s">
        <v>97</v>
      </c>
      <c r="V9" s="12" t="s">
        <v>676</v>
      </c>
      <c r="W9" s="9" t="s">
        <v>255</v>
      </c>
      <c r="X9" s="9" t="s">
        <v>60</v>
      </c>
      <c r="Y9" s="9">
        <v>53.657150613846703</v>
      </c>
      <c r="Z9" s="9">
        <v>-6.5219979443809901</v>
      </c>
      <c r="AA9" s="9"/>
      <c r="AB9" s="13" t="s">
        <v>472</v>
      </c>
      <c r="AC9" s="9" t="s">
        <v>13</v>
      </c>
      <c r="AD9" s="14">
        <v>39974</v>
      </c>
      <c r="AE9" s="9">
        <v>2009</v>
      </c>
      <c r="AF9" s="14">
        <v>40074</v>
      </c>
      <c r="AG9" s="9">
        <f>_xlfn.DAYS(TUS_Main[[#This Row],[Decision Date]],TUS_Main[[#This Row],[Application Date]])</f>
        <v>100</v>
      </c>
      <c r="AH9" s="14">
        <v>41900</v>
      </c>
      <c r="AI9" s="9" t="s">
        <v>75</v>
      </c>
      <c r="AJ9" s="9">
        <v>12183</v>
      </c>
      <c r="AK9" s="9"/>
      <c r="AL9" s="9" t="s">
        <v>39</v>
      </c>
      <c r="AM9" s="9" t="s">
        <v>24</v>
      </c>
      <c r="AN9" s="15" t="s">
        <v>677</v>
      </c>
      <c r="AO9" s="12"/>
      <c r="AP9" s="12"/>
      <c r="AQ9" s="16"/>
      <c r="AR9" s="9" t="s">
        <v>24</v>
      </c>
      <c r="AS9" s="17"/>
      <c r="AT9" s="17"/>
      <c r="AU9" s="9"/>
      <c r="AV9" s="9"/>
      <c r="AW9" s="9"/>
      <c r="AX9" s="9"/>
      <c r="AY9" s="9"/>
      <c r="AZ9" s="9"/>
      <c r="BA9" s="9"/>
      <c r="BB9" s="9"/>
      <c r="BC9" s="9"/>
      <c r="BD9" s="9"/>
      <c r="BE9" s="9"/>
    </row>
    <row r="10" spans="1:57" ht="15" customHeight="1" x14ac:dyDescent="0.25">
      <c r="A10" s="9">
        <v>21.1</v>
      </c>
      <c r="B10" s="9" t="s">
        <v>98</v>
      </c>
      <c r="C10" s="9" t="s">
        <v>540</v>
      </c>
      <c r="D10" s="8"/>
      <c r="E10" s="10"/>
      <c r="F10" s="9"/>
      <c r="G10" s="9"/>
      <c r="H10" s="9"/>
      <c r="I10" s="9"/>
      <c r="J10" s="9"/>
      <c r="K10" s="9"/>
      <c r="L10" s="9"/>
      <c r="M10" s="9"/>
      <c r="N10" s="9"/>
      <c r="O10" s="9"/>
      <c r="P10" s="9"/>
      <c r="Q10" s="9"/>
      <c r="R10" s="9"/>
      <c r="S10" s="9"/>
      <c r="T10" s="11"/>
      <c r="U10" s="9" t="s">
        <v>97</v>
      </c>
      <c r="V10" s="12" t="s">
        <v>435</v>
      </c>
      <c r="W10" s="9" t="s">
        <v>255</v>
      </c>
      <c r="X10" s="9" t="s">
        <v>60</v>
      </c>
      <c r="Y10" s="9">
        <v>53.657150613846703</v>
      </c>
      <c r="Z10" s="9">
        <v>-6.5219979443809901</v>
      </c>
      <c r="AA10" s="9"/>
      <c r="AB10" s="13" t="s">
        <v>673</v>
      </c>
      <c r="AC10" s="9" t="s">
        <v>13</v>
      </c>
      <c r="AD10" s="14">
        <v>41652</v>
      </c>
      <c r="AE10" s="9">
        <v>2014</v>
      </c>
      <c r="AF10" s="14">
        <v>41696</v>
      </c>
      <c r="AG10" s="9">
        <v>44</v>
      </c>
      <c r="AH10" s="14">
        <v>43522</v>
      </c>
      <c r="AI10" s="9" t="s">
        <v>75</v>
      </c>
      <c r="AJ10" s="9">
        <v>12183</v>
      </c>
      <c r="AK10" s="9"/>
      <c r="AL10" s="9" t="s">
        <v>39</v>
      </c>
      <c r="AM10" s="9" t="s">
        <v>476</v>
      </c>
      <c r="AN10" s="15" t="s">
        <v>256</v>
      </c>
      <c r="AO10" s="12"/>
      <c r="AP10" s="12"/>
      <c r="AQ10" s="16"/>
      <c r="AR10" s="9" t="s">
        <v>24</v>
      </c>
      <c r="AS10" s="17"/>
      <c r="AT10" s="17"/>
      <c r="AU10" s="9">
        <v>0</v>
      </c>
      <c r="AV10" s="9">
        <v>0</v>
      </c>
      <c r="AW10" s="9">
        <v>0</v>
      </c>
      <c r="AX10" s="9">
        <v>0</v>
      </c>
      <c r="AY10" s="9">
        <v>0</v>
      </c>
      <c r="AZ10" s="9">
        <v>1</v>
      </c>
      <c r="BA10" s="9">
        <v>1</v>
      </c>
      <c r="BB10" s="9">
        <v>1</v>
      </c>
      <c r="BC10" s="9">
        <v>1</v>
      </c>
      <c r="BD10" s="9">
        <v>1</v>
      </c>
      <c r="BE10" s="9">
        <v>1</v>
      </c>
    </row>
    <row r="11" spans="1:57" ht="15" customHeight="1" x14ac:dyDescent="0.25">
      <c r="A11" s="9">
        <v>22</v>
      </c>
      <c r="B11" s="9" t="s">
        <v>100</v>
      </c>
      <c r="C11" s="9" t="s">
        <v>542</v>
      </c>
      <c r="D11" s="8">
        <v>16000</v>
      </c>
      <c r="E11" s="10">
        <v>4.4000000000000004</v>
      </c>
      <c r="F11" s="9" t="s">
        <v>543</v>
      </c>
      <c r="G11" s="9"/>
      <c r="H11" s="9"/>
      <c r="I11" s="9"/>
      <c r="J11" s="9"/>
      <c r="K11" s="9"/>
      <c r="L11" s="9"/>
      <c r="M11" s="9"/>
      <c r="N11" s="9"/>
      <c r="O11" s="9"/>
      <c r="P11" s="9"/>
      <c r="Q11" s="9"/>
      <c r="R11" s="9"/>
      <c r="S11" s="9"/>
      <c r="T11" s="11"/>
      <c r="U11" s="9" t="s">
        <v>99</v>
      </c>
      <c r="V11" s="12" t="s">
        <v>101</v>
      </c>
      <c r="W11" s="9" t="s">
        <v>259</v>
      </c>
      <c r="X11" s="9" t="s">
        <v>69</v>
      </c>
      <c r="Y11" s="9">
        <v>53.0959010701566</v>
      </c>
      <c r="Z11" s="9">
        <v>-7.8058308292312901</v>
      </c>
      <c r="AA11" s="9"/>
      <c r="AB11" s="13" t="s">
        <v>438</v>
      </c>
      <c r="AC11" s="9" t="s">
        <v>15</v>
      </c>
      <c r="AD11" s="14">
        <v>41712</v>
      </c>
      <c r="AE11" s="9">
        <v>2014</v>
      </c>
      <c r="AF11" s="14">
        <v>41766</v>
      </c>
      <c r="AG11" s="9">
        <v>54</v>
      </c>
      <c r="AH11" s="14">
        <v>43592</v>
      </c>
      <c r="AI11" s="9" t="s">
        <v>76</v>
      </c>
      <c r="AJ11" s="9">
        <v>1163.4000000000001</v>
      </c>
      <c r="AK11" s="9">
        <v>2.4500000000000002</v>
      </c>
      <c r="AL11" s="9" t="s">
        <v>41</v>
      </c>
      <c r="AM11" s="9" t="s">
        <v>24</v>
      </c>
      <c r="AN11" s="15" t="s">
        <v>260</v>
      </c>
      <c r="AO11" s="12" t="s">
        <v>390</v>
      </c>
      <c r="AP11" s="12"/>
      <c r="AQ11" s="16"/>
      <c r="AR11" s="9" t="s">
        <v>24</v>
      </c>
      <c r="AS11" s="17"/>
      <c r="AT11" s="17"/>
      <c r="AU11" s="9">
        <v>1</v>
      </c>
      <c r="AV11" s="9">
        <v>1</v>
      </c>
      <c r="AW11" s="9">
        <v>1</v>
      </c>
      <c r="AX11" s="9">
        <v>1</v>
      </c>
      <c r="AY11" s="9">
        <v>1</v>
      </c>
      <c r="AZ11" s="9">
        <v>0</v>
      </c>
      <c r="BA11" s="9">
        <v>0</v>
      </c>
      <c r="BB11" s="9">
        <v>0</v>
      </c>
      <c r="BC11" s="9">
        <v>0</v>
      </c>
      <c r="BD11" s="9">
        <v>0</v>
      </c>
      <c r="BE11" s="9">
        <v>0</v>
      </c>
    </row>
    <row r="12" spans="1:57" ht="15" customHeight="1" x14ac:dyDescent="0.25">
      <c r="A12" s="9">
        <v>23</v>
      </c>
      <c r="B12" s="9" t="s">
        <v>103</v>
      </c>
      <c r="C12" s="9" t="s">
        <v>544</v>
      </c>
      <c r="D12" s="8">
        <v>16000</v>
      </c>
      <c r="E12" s="10"/>
      <c r="F12" s="9" t="s">
        <v>545</v>
      </c>
      <c r="G12" s="9"/>
      <c r="H12" s="9"/>
      <c r="I12" s="9"/>
      <c r="J12" s="9"/>
      <c r="K12" s="9"/>
      <c r="L12" s="9"/>
      <c r="M12" s="9"/>
      <c r="N12" s="9"/>
      <c r="O12" s="9"/>
      <c r="P12" s="9"/>
      <c r="Q12" s="9"/>
      <c r="R12" s="9"/>
      <c r="S12" s="9"/>
      <c r="T12" s="11"/>
      <c r="U12" s="9" t="s">
        <v>102</v>
      </c>
      <c r="V12" s="12" t="s">
        <v>104</v>
      </c>
      <c r="W12" s="9" t="s">
        <v>263</v>
      </c>
      <c r="X12" s="9" t="s">
        <v>12</v>
      </c>
      <c r="Y12" s="9">
        <v>53.5353944192792</v>
      </c>
      <c r="Z12" s="9">
        <v>-6.1874133713847597</v>
      </c>
      <c r="AA12" s="9"/>
      <c r="AB12" s="13" t="s">
        <v>438</v>
      </c>
      <c r="AC12" s="9" t="s">
        <v>15</v>
      </c>
      <c r="AD12" s="14">
        <v>41772</v>
      </c>
      <c r="AE12" s="9">
        <v>2014</v>
      </c>
      <c r="AF12" s="14">
        <v>41823</v>
      </c>
      <c r="AG12" s="9">
        <v>51</v>
      </c>
      <c r="AH12" s="14">
        <v>43649</v>
      </c>
      <c r="AI12" s="9" t="s">
        <v>76</v>
      </c>
      <c r="AJ12" s="9">
        <v>945</v>
      </c>
      <c r="AK12" s="9">
        <v>2</v>
      </c>
      <c r="AL12" s="9" t="s">
        <v>19</v>
      </c>
      <c r="AM12" s="9" t="s">
        <v>24</v>
      </c>
      <c r="AN12" s="15" t="s">
        <v>264</v>
      </c>
      <c r="AO12" s="12" t="s">
        <v>419</v>
      </c>
      <c r="AP12" s="12"/>
      <c r="AQ12" s="16"/>
      <c r="AR12" s="9" t="s">
        <v>24</v>
      </c>
      <c r="AS12" s="17"/>
      <c r="AT12" s="17"/>
      <c r="AU12" s="9">
        <v>1</v>
      </c>
      <c r="AV12" s="9">
        <v>1</v>
      </c>
      <c r="AW12" s="9">
        <v>0</v>
      </c>
      <c r="AX12" s="9">
        <v>0</v>
      </c>
      <c r="AY12" s="9">
        <v>0</v>
      </c>
      <c r="AZ12" s="9">
        <v>0</v>
      </c>
      <c r="BA12" s="9">
        <v>0</v>
      </c>
      <c r="BB12" s="9">
        <v>0</v>
      </c>
      <c r="BC12" s="9">
        <v>0</v>
      </c>
      <c r="BD12" s="9">
        <v>0</v>
      </c>
      <c r="BE12" s="9">
        <v>0</v>
      </c>
    </row>
    <row r="13" spans="1:57" ht="15" customHeight="1" x14ac:dyDescent="0.25">
      <c r="A13" s="9">
        <v>25</v>
      </c>
      <c r="B13" s="9">
        <v>860052</v>
      </c>
      <c r="C13" s="9" t="s">
        <v>546</v>
      </c>
      <c r="D13" s="8">
        <v>14000</v>
      </c>
      <c r="E13" s="10"/>
      <c r="F13" s="9" t="s">
        <v>547</v>
      </c>
      <c r="G13" s="9"/>
      <c r="H13" s="9"/>
      <c r="I13" s="9"/>
      <c r="J13" s="9"/>
      <c r="K13" s="9"/>
      <c r="L13" s="9"/>
      <c r="M13" s="9"/>
      <c r="N13" s="9"/>
      <c r="O13" s="9"/>
      <c r="P13" s="9"/>
      <c r="Q13" s="9"/>
      <c r="R13" s="9"/>
      <c r="S13" s="9"/>
      <c r="T13" s="11" t="s">
        <v>548</v>
      </c>
      <c r="U13" s="9" t="s">
        <v>105</v>
      </c>
      <c r="V13" s="12"/>
      <c r="W13" s="9" t="s">
        <v>265</v>
      </c>
      <c r="X13" s="9" t="s">
        <v>66</v>
      </c>
      <c r="Y13" s="9">
        <v>54.789293755426201</v>
      </c>
      <c r="Z13" s="9">
        <v>-7.5807799739831196</v>
      </c>
      <c r="AA13" s="9"/>
      <c r="AB13" s="13" t="s">
        <v>439</v>
      </c>
      <c r="AC13" s="9" t="s">
        <v>13</v>
      </c>
      <c r="AD13" s="14">
        <v>39493</v>
      </c>
      <c r="AE13" s="9">
        <v>2008</v>
      </c>
      <c r="AF13" s="14">
        <v>39633</v>
      </c>
      <c r="AG13" s="9">
        <v>140</v>
      </c>
      <c r="AH13" s="14">
        <v>41459</v>
      </c>
      <c r="AI13" s="9" t="s">
        <v>75</v>
      </c>
      <c r="AJ13" s="9"/>
      <c r="AK13" s="9"/>
      <c r="AL13" s="9" t="s">
        <v>33</v>
      </c>
      <c r="AM13" s="9" t="s">
        <v>24</v>
      </c>
      <c r="AN13" s="15" t="s">
        <v>483</v>
      </c>
      <c r="AO13" s="17"/>
      <c r="AP13" s="12" t="s">
        <v>484</v>
      </c>
      <c r="AQ13" s="16" t="s">
        <v>485</v>
      </c>
      <c r="AR13" s="9" t="s">
        <v>72</v>
      </c>
      <c r="AS13" s="17" t="s">
        <v>439</v>
      </c>
      <c r="AT13" s="12" t="s">
        <v>486</v>
      </c>
      <c r="AU13" s="9"/>
      <c r="AV13" s="9"/>
      <c r="AW13" s="9"/>
      <c r="AX13" s="9"/>
      <c r="AY13" s="9"/>
      <c r="AZ13" s="9"/>
      <c r="BA13" s="9"/>
      <c r="BB13" s="9"/>
      <c r="BC13" s="9"/>
      <c r="BD13" s="9"/>
      <c r="BE13" s="9"/>
    </row>
    <row r="14" spans="1:57" ht="15" customHeight="1" x14ac:dyDescent="0.25">
      <c r="A14" s="9">
        <v>25.1</v>
      </c>
      <c r="B14" s="9" t="s">
        <v>106</v>
      </c>
      <c r="C14" s="9" t="s">
        <v>546</v>
      </c>
      <c r="D14" s="8">
        <f>D13</f>
        <v>14000</v>
      </c>
      <c r="E14" s="10">
        <f>E13</f>
        <v>0</v>
      </c>
      <c r="F14" s="9"/>
      <c r="G14" s="9"/>
      <c r="H14" s="9"/>
      <c r="I14" s="9"/>
      <c r="J14" s="9"/>
      <c r="K14" s="9"/>
      <c r="L14" s="9"/>
      <c r="M14" s="9"/>
      <c r="N14" s="9"/>
      <c r="O14" s="9"/>
      <c r="P14" s="9"/>
      <c r="Q14" s="9"/>
      <c r="R14" s="9"/>
      <c r="S14" s="9"/>
      <c r="T14" s="11"/>
      <c r="U14" s="9" t="s">
        <v>105</v>
      </c>
      <c r="V14" s="12" t="s">
        <v>107</v>
      </c>
      <c r="W14" s="9" t="s">
        <v>265</v>
      </c>
      <c r="X14" s="9" t="s">
        <v>66</v>
      </c>
      <c r="Y14" s="9">
        <v>54.789293755426201</v>
      </c>
      <c r="Z14" s="9">
        <v>-7.5807799739831196</v>
      </c>
      <c r="AA14" s="9"/>
      <c r="AB14" s="13" t="s">
        <v>673</v>
      </c>
      <c r="AC14" s="9" t="s">
        <v>13</v>
      </c>
      <c r="AD14" s="14">
        <v>41778</v>
      </c>
      <c r="AE14" s="9">
        <v>2014</v>
      </c>
      <c r="AF14" s="14">
        <v>41830</v>
      </c>
      <c r="AG14" s="9">
        <v>52</v>
      </c>
      <c r="AH14" s="14">
        <v>43656</v>
      </c>
      <c r="AI14" s="9" t="s">
        <v>75</v>
      </c>
      <c r="AJ14" s="9"/>
      <c r="AK14" s="9"/>
      <c r="AL14" s="9" t="s">
        <v>33</v>
      </c>
      <c r="AM14" s="9" t="s">
        <v>72</v>
      </c>
      <c r="AN14" s="15" t="s">
        <v>266</v>
      </c>
      <c r="AO14" s="12"/>
      <c r="AP14" s="19"/>
      <c r="AQ14" s="16" t="s">
        <v>371</v>
      </c>
      <c r="AR14" s="9" t="s">
        <v>24</v>
      </c>
      <c r="AS14" s="17"/>
      <c r="AT14" s="17"/>
      <c r="AU14" s="9">
        <v>0</v>
      </c>
      <c r="AV14" s="9">
        <v>0</v>
      </c>
      <c r="AW14" s="9">
        <v>0</v>
      </c>
      <c r="AX14" s="9">
        <v>0</v>
      </c>
      <c r="AY14" s="9">
        <v>0</v>
      </c>
      <c r="AZ14" s="9">
        <v>1</v>
      </c>
      <c r="BA14" s="9">
        <v>1</v>
      </c>
      <c r="BB14" s="9">
        <v>1</v>
      </c>
      <c r="BC14" s="9">
        <v>1</v>
      </c>
      <c r="BD14" s="9">
        <v>1</v>
      </c>
      <c r="BE14" s="9">
        <v>1</v>
      </c>
    </row>
    <row r="15" spans="1:57" ht="15" customHeight="1" x14ac:dyDescent="0.25">
      <c r="A15" s="9">
        <v>29</v>
      </c>
      <c r="B15" s="9" t="s">
        <v>109</v>
      </c>
      <c r="C15" s="9" t="s">
        <v>549</v>
      </c>
      <c r="D15" s="20">
        <v>90000</v>
      </c>
      <c r="E15" s="10"/>
      <c r="F15" s="9" t="s">
        <v>550</v>
      </c>
      <c r="G15" s="9"/>
      <c r="H15" s="9"/>
      <c r="I15" s="9"/>
      <c r="J15" s="9"/>
      <c r="K15" s="9"/>
      <c r="L15" s="9"/>
      <c r="M15" s="9"/>
      <c r="N15" s="9"/>
      <c r="O15" s="9"/>
      <c r="P15" s="9"/>
      <c r="Q15" s="9"/>
      <c r="R15" s="9"/>
      <c r="S15" s="9"/>
      <c r="T15" s="11" t="s">
        <v>551</v>
      </c>
      <c r="U15" s="9" t="s">
        <v>108</v>
      </c>
      <c r="V15" s="12" t="s">
        <v>110</v>
      </c>
      <c r="W15" s="9" t="s">
        <v>267</v>
      </c>
      <c r="X15" s="9" t="s">
        <v>66</v>
      </c>
      <c r="Y15" s="9">
        <v>54.809701009744998</v>
      </c>
      <c r="Z15" s="9">
        <v>-7.8767814445350597</v>
      </c>
      <c r="AA15" s="9" t="s">
        <v>17</v>
      </c>
      <c r="AB15" s="13" t="s">
        <v>472</v>
      </c>
      <c r="AC15" s="9" t="s">
        <v>17</v>
      </c>
      <c r="AD15" s="14">
        <v>41975</v>
      </c>
      <c r="AE15" s="9">
        <v>2014</v>
      </c>
      <c r="AF15" s="14">
        <v>42131</v>
      </c>
      <c r="AG15" s="9">
        <v>156</v>
      </c>
      <c r="AH15" s="14">
        <v>43958</v>
      </c>
      <c r="AI15" s="9" t="s">
        <v>73</v>
      </c>
      <c r="AJ15" s="9"/>
      <c r="AK15" s="9">
        <v>2.86</v>
      </c>
      <c r="AL15" s="9" t="s">
        <v>33</v>
      </c>
      <c r="AM15" s="9" t="s">
        <v>24</v>
      </c>
      <c r="AN15" s="15" t="s">
        <v>271</v>
      </c>
      <c r="AO15" s="12"/>
      <c r="AP15" s="12"/>
      <c r="AQ15" s="16" t="s">
        <v>407</v>
      </c>
      <c r="AR15" s="9" t="s">
        <v>24</v>
      </c>
      <c r="AS15" s="17"/>
      <c r="AT15" s="17"/>
      <c r="AU15" s="9">
        <v>0</v>
      </c>
      <c r="AV15" s="9">
        <v>0</v>
      </c>
      <c r="AW15" s="9">
        <v>0</v>
      </c>
      <c r="AX15" s="9">
        <v>0</v>
      </c>
      <c r="AY15" s="9">
        <v>0</v>
      </c>
      <c r="AZ15" s="9">
        <v>1</v>
      </c>
      <c r="BA15" s="9">
        <v>1</v>
      </c>
      <c r="BB15" s="9">
        <v>1</v>
      </c>
      <c r="BC15" s="9">
        <v>1</v>
      </c>
      <c r="BD15" s="9">
        <v>1</v>
      </c>
      <c r="BE15" s="9">
        <v>1</v>
      </c>
    </row>
    <row r="16" spans="1:57" ht="15" customHeight="1" x14ac:dyDescent="0.25">
      <c r="A16" s="9">
        <v>30</v>
      </c>
      <c r="B16" s="9" t="s">
        <v>112</v>
      </c>
      <c r="C16" s="9" t="s">
        <v>552</v>
      </c>
      <c r="D16" s="8">
        <v>13000</v>
      </c>
      <c r="E16" s="10">
        <v>4.38</v>
      </c>
      <c r="F16" s="9" t="s">
        <v>553</v>
      </c>
      <c r="G16" s="9"/>
      <c r="H16" s="9"/>
      <c r="I16" s="9"/>
      <c r="J16" s="9"/>
      <c r="K16" s="9"/>
      <c r="L16" s="9"/>
      <c r="M16" s="9"/>
      <c r="N16" s="9"/>
      <c r="O16" s="9"/>
      <c r="P16" s="9"/>
      <c r="Q16" s="9"/>
      <c r="R16" s="9"/>
      <c r="S16" s="9"/>
      <c r="T16" s="11" t="s">
        <v>554</v>
      </c>
      <c r="U16" s="9" t="s">
        <v>111</v>
      </c>
      <c r="V16" s="12" t="s">
        <v>113</v>
      </c>
      <c r="W16" s="9" t="s">
        <v>257</v>
      </c>
      <c r="X16" s="9" t="s">
        <v>49</v>
      </c>
      <c r="Y16" s="9">
        <v>51.698877471840099</v>
      </c>
      <c r="Z16" s="9">
        <v>-8.8624567545946995</v>
      </c>
      <c r="AA16" s="9"/>
      <c r="AB16" s="13" t="s">
        <v>438</v>
      </c>
      <c r="AC16" s="9" t="s">
        <v>15</v>
      </c>
      <c r="AD16" s="14">
        <v>42055</v>
      </c>
      <c r="AE16" s="9">
        <v>2015</v>
      </c>
      <c r="AF16" s="14">
        <v>42109</v>
      </c>
      <c r="AG16" s="9">
        <v>54</v>
      </c>
      <c r="AH16" s="14">
        <v>43936</v>
      </c>
      <c r="AI16" s="9" t="s">
        <v>76</v>
      </c>
      <c r="AJ16" s="9">
        <v>795</v>
      </c>
      <c r="AK16" s="9">
        <v>4.8</v>
      </c>
      <c r="AL16" s="9" t="s">
        <v>32</v>
      </c>
      <c r="AM16" s="9" t="s">
        <v>24</v>
      </c>
      <c r="AN16" s="15" t="s">
        <v>268</v>
      </c>
      <c r="AO16" s="12" t="s">
        <v>391</v>
      </c>
      <c r="AP16" s="12"/>
      <c r="AQ16" s="16"/>
      <c r="AR16" s="9" t="s">
        <v>72</v>
      </c>
      <c r="AS16" s="17" t="s">
        <v>438</v>
      </c>
      <c r="AT16" s="12" t="s">
        <v>514</v>
      </c>
      <c r="AU16" s="9">
        <v>1</v>
      </c>
      <c r="AV16" s="9">
        <v>1</v>
      </c>
      <c r="AW16" s="9">
        <v>0</v>
      </c>
      <c r="AX16" s="9">
        <v>1</v>
      </c>
      <c r="AY16" s="9">
        <v>0</v>
      </c>
      <c r="AZ16" s="9">
        <v>0</v>
      </c>
      <c r="BA16" s="9">
        <v>0</v>
      </c>
      <c r="BB16" s="9">
        <v>0</v>
      </c>
      <c r="BC16" s="9">
        <v>0</v>
      </c>
      <c r="BD16" s="9">
        <v>0</v>
      </c>
      <c r="BE16" s="9">
        <v>0</v>
      </c>
    </row>
    <row r="17" spans="1:57" ht="15" customHeight="1" x14ac:dyDescent="0.25">
      <c r="A17" s="9">
        <v>31</v>
      </c>
      <c r="B17" s="9">
        <v>9510341</v>
      </c>
      <c r="C17" s="9" t="s">
        <v>555</v>
      </c>
      <c r="D17" s="8">
        <v>44500</v>
      </c>
      <c r="E17" s="10">
        <v>1.56</v>
      </c>
      <c r="F17" s="9" t="s">
        <v>556</v>
      </c>
      <c r="G17" s="9"/>
      <c r="H17" s="9"/>
      <c r="I17" s="9">
        <v>37500</v>
      </c>
      <c r="J17" s="9"/>
      <c r="K17" s="9"/>
      <c r="L17" s="9"/>
      <c r="M17" s="9"/>
      <c r="N17" s="9"/>
      <c r="O17" s="9"/>
      <c r="P17" s="9"/>
      <c r="Q17" s="9"/>
      <c r="R17" s="9"/>
      <c r="S17" s="13">
        <v>7000</v>
      </c>
      <c r="T17" s="11"/>
      <c r="U17" s="9" t="s">
        <v>114</v>
      </c>
      <c r="V17" s="12" t="s">
        <v>492</v>
      </c>
      <c r="W17" s="9" t="s">
        <v>269</v>
      </c>
      <c r="X17" s="9" t="s">
        <v>65</v>
      </c>
      <c r="Y17" s="9">
        <v>53.069181070576398</v>
      </c>
      <c r="Z17" s="9">
        <v>-8.0375953570655305</v>
      </c>
      <c r="AA17" s="9"/>
      <c r="AB17" s="13" t="s">
        <v>472</v>
      </c>
      <c r="AC17" s="9" t="s">
        <v>13</v>
      </c>
      <c r="AD17" s="14">
        <v>39974</v>
      </c>
      <c r="AE17" s="9">
        <v>2009</v>
      </c>
      <c r="AF17" s="14">
        <v>40228</v>
      </c>
      <c r="AG17" s="9">
        <v>254</v>
      </c>
      <c r="AH17" s="14">
        <v>42088</v>
      </c>
      <c r="AI17" s="9" t="s">
        <v>75</v>
      </c>
      <c r="AJ17" s="9">
        <v>2100</v>
      </c>
      <c r="AK17" s="9"/>
      <c r="AL17" s="9" t="s">
        <v>42</v>
      </c>
      <c r="AM17" s="9" t="s">
        <v>24</v>
      </c>
      <c r="AN17" s="15" t="s">
        <v>483</v>
      </c>
      <c r="AO17" s="12"/>
      <c r="AP17" s="12" t="s">
        <v>493</v>
      </c>
      <c r="AQ17" s="16" t="s">
        <v>494</v>
      </c>
      <c r="AR17" s="9" t="s">
        <v>24</v>
      </c>
      <c r="AS17" s="17"/>
      <c r="AT17" s="17"/>
      <c r="AU17" s="9"/>
      <c r="AV17" s="9"/>
      <c r="AW17" s="9"/>
      <c r="AX17" s="9"/>
      <c r="AY17" s="9"/>
      <c r="AZ17" s="9"/>
      <c r="BA17" s="9"/>
      <c r="BB17" s="9"/>
      <c r="BC17" s="9"/>
      <c r="BD17" s="9"/>
      <c r="BE17" s="9"/>
    </row>
    <row r="18" spans="1:57" ht="15" customHeight="1" x14ac:dyDescent="0.25">
      <c r="A18" s="9">
        <v>31.1</v>
      </c>
      <c r="B18" s="9" t="s">
        <v>115</v>
      </c>
      <c r="C18" s="9" t="s">
        <v>555</v>
      </c>
      <c r="D18" s="8">
        <f>D17</f>
        <v>44500</v>
      </c>
      <c r="E18" s="10">
        <f>E17</f>
        <v>1.56</v>
      </c>
      <c r="F18" s="9"/>
      <c r="G18" s="9"/>
      <c r="H18" s="9"/>
      <c r="I18" s="9"/>
      <c r="J18" s="9"/>
      <c r="K18" s="9"/>
      <c r="L18" s="9"/>
      <c r="M18" s="9"/>
      <c r="N18" s="9"/>
      <c r="O18" s="9"/>
      <c r="P18" s="9"/>
      <c r="Q18" s="9"/>
      <c r="R18" s="9"/>
      <c r="S18" s="9"/>
      <c r="T18" s="11" t="e">
        <v>#N/A</v>
      </c>
      <c r="U18" s="9" t="s">
        <v>114</v>
      </c>
      <c r="V18" s="12" t="s">
        <v>116</v>
      </c>
      <c r="W18" s="9" t="s">
        <v>269</v>
      </c>
      <c r="X18" s="9" t="s">
        <v>65</v>
      </c>
      <c r="Y18" s="9">
        <v>53.069181070576398</v>
      </c>
      <c r="Z18" s="9">
        <v>-8.0375953570655305</v>
      </c>
      <c r="AA18" s="9" t="s">
        <v>16</v>
      </c>
      <c r="AB18" s="13" t="s">
        <v>673</v>
      </c>
      <c r="AC18" s="9" t="s">
        <v>25</v>
      </c>
      <c r="AD18" s="14">
        <v>42059</v>
      </c>
      <c r="AE18" s="9">
        <v>2015</v>
      </c>
      <c r="AF18" s="14">
        <v>42114</v>
      </c>
      <c r="AG18" s="9">
        <v>55</v>
      </c>
      <c r="AH18" s="14">
        <v>43941</v>
      </c>
      <c r="AI18" s="9" t="s">
        <v>73</v>
      </c>
      <c r="AJ18" s="9">
        <v>2100</v>
      </c>
      <c r="AK18" s="9"/>
      <c r="AL18" s="9" t="s">
        <v>42</v>
      </c>
      <c r="AM18" s="9" t="s">
        <v>72</v>
      </c>
      <c r="AN18" s="15" t="s">
        <v>270</v>
      </c>
      <c r="AO18" s="12"/>
      <c r="AP18" s="12" t="s">
        <v>493</v>
      </c>
      <c r="AQ18" s="16"/>
      <c r="AR18" s="9" t="s">
        <v>24</v>
      </c>
      <c r="AS18" s="17"/>
      <c r="AT18" s="17"/>
      <c r="AU18" s="9">
        <v>0</v>
      </c>
      <c r="AV18" s="9">
        <v>0</v>
      </c>
      <c r="AW18" s="9">
        <v>0</v>
      </c>
      <c r="AX18" s="9">
        <v>0</v>
      </c>
      <c r="AY18" s="9">
        <v>0</v>
      </c>
      <c r="AZ18" s="9">
        <v>0</v>
      </c>
      <c r="BA18" s="9">
        <v>0</v>
      </c>
      <c r="BB18" s="9">
        <v>0</v>
      </c>
      <c r="BC18" s="9">
        <v>0</v>
      </c>
      <c r="BD18" s="9">
        <v>0</v>
      </c>
      <c r="BE18" s="9">
        <v>0</v>
      </c>
    </row>
    <row r="19" spans="1:57" ht="15" customHeight="1" x14ac:dyDescent="0.25">
      <c r="A19" s="9">
        <v>32</v>
      </c>
      <c r="B19" s="9">
        <v>20151267</v>
      </c>
      <c r="C19" s="9" t="s">
        <v>641</v>
      </c>
      <c r="D19" s="8">
        <v>13000</v>
      </c>
      <c r="E19" s="10"/>
      <c r="F19" s="9" t="s">
        <v>642</v>
      </c>
      <c r="G19" s="9"/>
      <c r="H19" s="9"/>
      <c r="I19" s="9"/>
      <c r="J19" s="9"/>
      <c r="K19" s="9"/>
      <c r="L19" s="9"/>
      <c r="M19" s="9"/>
      <c r="N19" s="9"/>
      <c r="O19" s="9"/>
      <c r="P19" s="9"/>
      <c r="Q19" s="9"/>
      <c r="R19" s="9"/>
      <c r="S19" s="9"/>
      <c r="T19" s="11" t="s">
        <v>643</v>
      </c>
      <c r="U19" s="9" t="s">
        <v>117</v>
      </c>
      <c r="V19" s="12" t="s">
        <v>118</v>
      </c>
      <c r="W19" s="9" t="s">
        <v>272</v>
      </c>
      <c r="X19" s="9" t="s">
        <v>47</v>
      </c>
      <c r="Y19" s="9">
        <v>52.618007607933897</v>
      </c>
      <c r="Z19" s="9">
        <v>-6.5396118700832897</v>
      </c>
      <c r="AA19" s="9"/>
      <c r="AB19" s="13" t="s">
        <v>472</v>
      </c>
      <c r="AC19" s="9" t="s">
        <v>13</v>
      </c>
      <c r="AD19" s="14">
        <v>42360</v>
      </c>
      <c r="AE19" s="9">
        <v>2015</v>
      </c>
      <c r="AF19" s="14">
        <v>42424</v>
      </c>
      <c r="AG19" s="9">
        <v>64</v>
      </c>
      <c r="AH19" s="14">
        <v>44251</v>
      </c>
      <c r="AI19" s="9" t="s">
        <v>75</v>
      </c>
      <c r="AJ19" s="9">
        <v>829</v>
      </c>
      <c r="AK19" s="9">
        <v>2.34</v>
      </c>
      <c r="AL19" s="9" t="s">
        <v>45</v>
      </c>
      <c r="AM19" s="9" t="s">
        <v>24</v>
      </c>
      <c r="AN19" s="15" t="s">
        <v>273</v>
      </c>
      <c r="AO19" s="12"/>
      <c r="AP19" s="22" t="s">
        <v>682</v>
      </c>
      <c r="AQ19" s="16" t="s">
        <v>387</v>
      </c>
      <c r="AR19" s="9" t="s">
        <v>24</v>
      </c>
      <c r="AS19" s="17"/>
      <c r="AT19" s="17"/>
      <c r="AU19" s="9">
        <v>0</v>
      </c>
      <c r="AV19" s="9">
        <v>0</v>
      </c>
      <c r="AW19" s="9">
        <v>0</v>
      </c>
      <c r="AX19" s="9">
        <v>0</v>
      </c>
      <c r="AY19" s="9">
        <v>0</v>
      </c>
      <c r="AZ19" s="9">
        <v>1</v>
      </c>
      <c r="BA19" s="9">
        <v>1</v>
      </c>
      <c r="BB19" s="9">
        <v>1</v>
      </c>
      <c r="BC19" s="9">
        <v>1</v>
      </c>
      <c r="BD19" s="9">
        <v>1</v>
      </c>
      <c r="BE19" s="9">
        <v>1</v>
      </c>
    </row>
    <row r="20" spans="1:57" ht="15" customHeight="1" x14ac:dyDescent="0.25">
      <c r="A20" s="9">
        <v>32.1</v>
      </c>
      <c r="B20" s="9" t="s">
        <v>209</v>
      </c>
      <c r="C20" s="9" t="s">
        <v>641</v>
      </c>
      <c r="D20" s="8">
        <f>D19</f>
        <v>13000</v>
      </c>
      <c r="E20" s="10">
        <f>E19</f>
        <v>0</v>
      </c>
      <c r="F20" s="9"/>
      <c r="G20" s="9"/>
      <c r="H20" s="9"/>
      <c r="I20" s="9"/>
      <c r="J20" s="9"/>
      <c r="K20" s="9"/>
      <c r="L20" s="9"/>
      <c r="M20" s="9"/>
      <c r="N20" s="9"/>
      <c r="O20" s="9"/>
      <c r="P20" s="9"/>
      <c r="Q20" s="9"/>
      <c r="R20" s="9"/>
      <c r="S20" s="9"/>
      <c r="T20" s="11" t="e">
        <v>#N/A</v>
      </c>
      <c r="U20" s="9" t="s">
        <v>208</v>
      </c>
      <c r="V20" s="12" t="s">
        <v>210</v>
      </c>
      <c r="W20" s="9" t="s">
        <v>272</v>
      </c>
      <c r="X20" s="9" t="s">
        <v>47</v>
      </c>
      <c r="Y20" s="9">
        <v>52.615091100000008</v>
      </c>
      <c r="Z20" s="9">
        <v>-6.5347685999999996</v>
      </c>
      <c r="AA20" s="9"/>
      <c r="AB20" s="13" t="s">
        <v>673</v>
      </c>
      <c r="AC20" s="9" t="s">
        <v>13</v>
      </c>
      <c r="AD20" s="14">
        <v>45604</v>
      </c>
      <c r="AE20" s="9">
        <v>2024</v>
      </c>
      <c r="AF20" s="14">
        <v>45665</v>
      </c>
      <c r="AG20" s="9">
        <v>61</v>
      </c>
      <c r="AH20" s="14">
        <v>47491</v>
      </c>
      <c r="AI20" s="9" t="s">
        <v>74</v>
      </c>
      <c r="AJ20" s="9">
        <v>829</v>
      </c>
      <c r="AK20" s="9">
        <v>2.34</v>
      </c>
      <c r="AL20" s="9" t="s">
        <v>45</v>
      </c>
      <c r="AM20" s="9" t="s">
        <v>72</v>
      </c>
      <c r="AN20" s="15" t="s">
        <v>329</v>
      </c>
      <c r="AO20" s="12"/>
      <c r="AP20" s="19"/>
      <c r="AQ20" s="16" t="s">
        <v>459</v>
      </c>
      <c r="AR20" s="9" t="s">
        <v>24</v>
      </c>
      <c r="AS20" s="17"/>
      <c r="AT20" s="17"/>
      <c r="AU20" s="9">
        <v>0</v>
      </c>
      <c r="AV20" s="9">
        <v>0</v>
      </c>
      <c r="AW20" s="9">
        <v>0</v>
      </c>
      <c r="AX20" s="9">
        <v>0</v>
      </c>
      <c r="AY20" s="9">
        <v>0</v>
      </c>
      <c r="AZ20" s="9">
        <v>0</v>
      </c>
      <c r="BA20" s="9">
        <v>1</v>
      </c>
      <c r="BB20" s="9">
        <v>0</v>
      </c>
      <c r="BC20" s="9">
        <v>0</v>
      </c>
      <c r="BD20" s="9">
        <v>0</v>
      </c>
      <c r="BE20" s="9">
        <v>1</v>
      </c>
    </row>
    <row r="21" spans="1:57" ht="15" customHeight="1" x14ac:dyDescent="0.25">
      <c r="A21" s="9">
        <v>34</v>
      </c>
      <c r="B21" s="9">
        <v>20160469</v>
      </c>
      <c r="C21" s="9" t="s">
        <v>557</v>
      </c>
      <c r="D21" s="8">
        <v>19000</v>
      </c>
      <c r="E21" s="10">
        <v>3.96</v>
      </c>
      <c r="F21" s="9" t="s">
        <v>558</v>
      </c>
      <c r="G21" s="9"/>
      <c r="H21" s="9"/>
      <c r="I21" s="9"/>
      <c r="J21" s="9"/>
      <c r="K21" s="9"/>
      <c r="L21" s="9"/>
      <c r="M21" s="9"/>
      <c r="N21" s="9"/>
      <c r="O21" s="9"/>
      <c r="P21" s="9"/>
      <c r="Q21" s="9"/>
      <c r="R21" s="9"/>
      <c r="S21" s="9"/>
      <c r="T21" s="11"/>
      <c r="U21" s="9" t="s">
        <v>119</v>
      </c>
      <c r="V21" s="12" t="s">
        <v>120</v>
      </c>
      <c r="W21" s="9" t="s">
        <v>272</v>
      </c>
      <c r="X21" s="9" t="s">
        <v>47</v>
      </c>
      <c r="Y21" s="9">
        <v>52.618007607933897</v>
      </c>
      <c r="Z21" s="9">
        <v>-6.5396118700832897</v>
      </c>
      <c r="AA21" s="9"/>
      <c r="AB21" s="13" t="s">
        <v>472</v>
      </c>
      <c r="AC21" s="9" t="s">
        <v>13</v>
      </c>
      <c r="AD21" s="14">
        <v>42496</v>
      </c>
      <c r="AE21" s="9">
        <v>2016</v>
      </c>
      <c r="AF21" s="14">
        <v>42550</v>
      </c>
      <c r="AG21" s="9">
        <v>54</v>
      </c>
      <c r="AH21" s="14">
        <v>44376</v>
      </c>
      <c r="AI21" s="9" t="s">
        <v>75</v>
      </c>
      <c r="AJ21" s="9">
        <v>760</v>
      </c>
      <c r="AK21" s="9">
        <v>2.5</v>
      </c>
      <c r="AL21" s="9" t="s">
        <v>45</v>
      </c>
      <c r="AM21" s="13" t="s">
        <v>24</v>
      </c>
      <c r="AN21" s="15" t="s">
        <v>274</v>
      </c>
      <c r="AO21" s="12"/>
      <c r="AP21" s="19"/>
      <c r="AQ21" s="16" t="s">
        <v>388</v>
      </c>
      <c r="AR21" s="9" t="s">
        <v>24</v>
      </c>
      <c r="AS21" s="17"/>
      <c r="AT21" s="17"/>
      <c r="AU21" s="9">
        <v>0</v>
      </c>
      <c r="AV21" s="9">
        <v>0</v>
      </c>
      <c r="AW21" s="9">
        <v>0</v>
      </c>
      <c r="AX21" s="9">
        <v>0</v>
      </c>
      <c r="AY21" s="9">
        <v>0</v>
      </c>
      <c r="AZ21" s="9">
        <v>0</v>
      </c>
      <c r="BA21" s="9">
        <v>1</v>
      </c>
      <c r="BB21" s="9">
        <v>1</v>
      </c>
      <c r="BC21" s="9">
        <v>0</v>
      </c>
      <c r="BD21" s="9">
        <v>1</v>
      </c>
      <c r="BE21" s="9">
        <v>0</v>
      </c>
    </row>
    <row r="22" spans="1:57" ht="15" customHeight="1" x14ac:dyDescent="0.25">
      <c r="A22" s="9">
        <v>35</v>
      </c>
      <c r="B22" s="9" t="s">
        <v>122</v>
      </c>
      <c r="C22" s="9" t="s">
        <v>559</v>
      </c>
      <c r="D22" s="8">
        <v>13000</v>
      </c>
      <c r="E22" s="10"/>
      <c r="F22" s="9" t="s">
        <v>560</v>
      </c>
      <c r="G22" s="9"/>
      <c r="H22" s="9"/>
      <c r="I22" s="9"/>
      <c r="J22" s="9"/>
      <c r="K22" s="9"/>
      <c r="L22" s="9"/>
      <c r="M22" s="9"/>
      <c r="N22" s="9"/>
      <c r="O22" s="9"/>
      <c r="P22" s="9"/>
      <c r="Q22" s="18">
        <v>13000</v>
      </c>
      <c r="R22" s="9"/>
      <c r="S22" s="9"/>
      <c r="T22" s="11" t="s">
        <v>561</v>
      </c>
      <c r="U22" s="9" t="s">
        <v>121</v>
      </c>
      <c r="V22" s="12" t="s">
        <v>123</v>
      </c>
      <c r="W22" s="9" t="s">
        <v>124</v>
      </c>
      <c r="X22" s="9" t="s">
        <v>56</v>
      </c>
      <c r="Y22" s="9">
        <v>54.0200109666592</v>
      </c>
      <c r="Z22" s="9">
        <v>-7.3246894641168998</v>
      </c>
      <c r="AA22" s="9"/>
      <c r="AB22" s="13" t="s">
        <v>472</v>
      </c>
      <c r="AC22" s="9" t="s">
        <v>13</v>
      </c>
      <c r="AD22" s="14">
        <v>42522</v>
      </c>
      <c r="AE22" s="9">
        <v>2016</v>
      </c>
      <c r="AF22" s="14">
        <v>42779</v>
      </c>
      <c r="AG22" s="9">
        <v>257</v>
      </c>
      <c r="AH22" s="14">
        <v>44605</v>
      </c>
      <c r="AI22" s="9" t="s">
        <v>75</v>
      </c>
      <c r="AJ22" s="9">
        <v>829</v>
      </c>
      <c r="AK22" s="9">
        <v>2.13</v>
      </c>
      <c r="AL22" s="9" t="s">
        <v>31</v>
      </c>
      <c r="AM22" s="9" t="s">
        <v>24</v>
      </c>
      <c r="AN22" s="15" t="s">
        <v>279</v>
      </c>
      <c r="AO22" s="12"/>
      <c r="AP22" s="12" t="s">
        <v>356</v>
      </c>
      <c r="AQ22" s="16" t="s">
        <v>372</v>
      </c>
      <c r="AR22" s="9" t="s">
        <v>72</v>
      </c>
      <c r="AS22" s="17" t="s">
        <v>438</v>
      </c>
      <c r="AT22" s="12" t="s">
        <v>515</v>
      </c>
      <c r="AU22" s="9">
        <v>0</v>
      </c>
      <c r="AV22" s="9">
        <v>0</v>
      </c>
      <c r="AW22" s="9">
        <v>0</v>
      </c>
      <c r="AX22" s="9">
        <v>0</v>
      </c>
      <c r="AY22" s="9">
        <v>0</v>
      </c>
      <c r="AZ22" s="9">
        <v>1</v>
      </c>
      <c r="BA22" s="9">
        <v>1</v>
      </c>
      <c r="BB22" s="9">
        <v>1</v>
      </c>
      <c r="BC22" s="9">
        <v>1</v>
      </c>
      <c r="BD22" s="9">
        <v>1</v>
      </c>
      <c r="BE22" s="9">
        <v>1</v>
      </c>
    </row>
    <row r="23" spans="1:57" ht="15" customHeight="1" x14ac:dyDescent="0.25">
      <c r="A23" s="9">
        <v>36</v>
      </c>
      <c r="B23" s="9" t="s">
        <v>126</v>
      </c>
      <c r="C23" s="9" t="s">
        <v>562</v>
      </c>
      <c r="D23" s="8"/>
      <c r="E23" s="10">
        <v>4.38</v>
      </c>
      <c r="F23" s="9" t="s">
        <v>563</v>
      </c>
      <c r="G23" s="9"/>
      <c r="H23" s="9"/>
      <c r="I23" s="9"/>
      <c r="J23" s="9"/>
      <c r="K23" s="9"/>
      <c r="L23" s="9"/>
      <c r="M23" s="9"/>
      <c r="N23" s="9"/>
      <c r="O23" s="9"/>
      <c r="P23" s="9"/>
      <c r="Q23" s="9"/>
      <c r="R23" s="9"/>
      <c r="S23" s="9"/>
      <c r="T23" s="11"/>
      <c r="U23" s="9" t="s">
        <v>125</v>
      </c>
      <c r="V23" s="12" t="s">
        <v>127</v>
      </c>
      <c r="W23" s="9" t="s">
        <v>275</v>
      </c>
      <c r="X23" s="9" t="s">
        <v>66</v>
      </c>
      <c r="Y23" s="9">
        <v>54.8643000820324</v>
      </c>
      <c r="Z23" s="9">
        <v>-7.4775427298211401</v>
      </c>
      <c r="AA23" s="9"/>
      <c r="AB23" s="13" t="s">
        <v>474</v>
      </c>
      <c r="AC23" s="9" t="s">
        <v>15</v>
      </c>
      <c r="AD23" s="14">
        <v>42641</v>
      </c>
      <c r="AE23" s="9">
        <v>2016</v>
      </c>
      <c r="AF23" s="14">
        <v>42691</v>
      </c>
      <c r="AG23" s="9">
        <v>50</v>
      </c>
      <c r="AH23" s="14">
        <v>44517</v>
      </c>
      <c r="AI23" s="9" t="s">
        <v>76</v>
      </c>
      <c r="AJ23" s="9"/>
      <c r="AK23" s="9">
        <v>8.7200000000000006</v>
      </c>
      <c r="AL23" s="9" t="s">
        <v>33</v>
      </c>
      <c r="AM23" s="9" t="s">
        <v>24</v>
      </c>
      <c r="AN23" s="15" t="s">
        <v>276</v>
      </c>
      <c r="AO23" s="12" t="s">
        <v>392</v>
      </c>
      <c r="AP23" s="12"/>
      <c r="AQ23" s="16"/>
      <c r="AR23" s="9" t="s">
        <v>24</v>
      </c>
      <c r="AS23" s="17"/>
      <c r="AT23" s="17"/>
      <c r="AU23" s="9">
        <v>1</v>
      </c>
      <c r="AV23" s="9">
        <v>1</v>
      </c>
      <c r="AW23" s="9">
        <v>1</v>
      </c>
      <c r="AX23" s="9">
        <v>1</v>
      </c>
      <c r="AY23" s="9">
        <v>1</v>
      </c>
      <c r="AZ23" s="9">
        <v>0</v>
      </c>
      <c r="BA23" s="9">
        <v>0</v>
      </c>
      <c r="BB23" s="9">
        <v>0</v>
      </c>
      <c r="BC23" s="9">
        <v>0</v>
      </c>
      <c r="BD23" s="9">
        <v>0</v>
      </c>
      <c r="BE23" s="9">
        <v>0</v>
      </c>
    </row>
    <row r="24" spans="1:57" ht="15" customHeight="1" x14ac:dyDescent="0.25">
      <c r="A24" s="9">
        <v>37</v>
      </c>
      <c r="B24" s="9" t="s">
        <v>129</v>
      </c>
      <c r="C24" s="9" t="s">
        <v>564</v>
      </c>
      <c r="D24" s="8"/>
      <c r="E24" s="10"/>
      <c r="F24" s="9" t="s">
        <v>565</v>
      </c>
      <c r="G24" s="9"/>
      <c r="H24" s="9"/>
      <c r="I24" s="9"/>
      <c r="J24" s="9"/>
      <c r="K24" s="9"/>
      <c r="L24" s="9"/>
      <c r="M24" s="9"/>
      <c r="N24" s="9"/>
      <c r="O24" s="9"/>
      <c r="P24" s="9"/>
      <c r="Q24" s="9"/>
      <c r="R24" s="9"/>
      <c r="S24" s="9"/>
      <c r="T24" s="11"/>
      <c r="U24" s="9" t="s">
        <v>128</v>
      </c>
      <c r="V24" s="12" t="s">
        <v>130</v>
      </c>
      <c r="W24" s="9" t="s">
        <v>277</v>
      </c>
      <c r="X24" s="9" t="s">
        <v>68</v>
      </c>
      <c r="Y24" s="9">
        <v>52.103394231891897</v>
      </c>
      <c r="Z24" s="9">
        <v>-7.7617739975456299</v>
      </c>
      <c r="AA24" s="9"/>
      <c r="AB24" s="13" t="s">
        <v>472</v>
      </c>
      <c r="AC24" s="9" t="s">
        <v>13</v>
      </c>
      <c r="AD24" s="14">
        <v>42688</v>
      </c>
      <c r="AE24" s="9">
        <v>2016</v>
      </c>
      <c r="AF24" s="14">
        <v>42747</v>
      </c>
      <c r="AG24" s="9">
        <v>59</v>
      </c>
      <c r="AH24" s="14">
        <v>44573</v>
      </c>
      <c r="AI24" s="9" t="s">
        <v>75</v>
      </c>
      <c r="AJ24" s="9">
        <v>1108</v>
      </c>
      <c r="AK24" s="9">
        <v>0.26</v>
      </c>
      <c r="AL24" s="9" t="s">
        <v>43</v>
      </c>
      <c r="AM24" s="9" t="s">
        <v>24</v>
      </c>
      <c r="AN24" s="15" t="s">
        <v>278</v>
      </c>
      <c r="AO24" s="12"/>
      <c r="AP24" s="12" t="s">
        <v>357</v>
      </c>
      <c r="AQ24" s="16" t="s">
        <v>373</v>
      </c>
      <c r="AR24" s="9" t="s">
        <v>24</v>
      </c>
      <c r="AS24" s="17"/>
      <c r="AT24" s="17"/>
      <c r="AU24" s="9">
        <v>0</v>
      </c>
      <c r="AV24" s="9">
        <v>0</v>
      </c>
      <c r="AW24" s="9">
        <v>0</v>
      </c>
      <c r="AX24" s="9">
        <v>0</v>
      </c>
      <c r="AY24" s="9">
        <v>0</v>
      </c>
      <c r="AZ24" s="9">
        <v>1</v>
      </c>
      <c r="BA24" s="9">
        <v>1</v>
      </c>
      <c r="BB24" s="9">
        <v>0</v>
      </c>
      <c r="BC24" s="9">
        <v>1</v>
      </c>
      <c r="BD24" s="9">
        <v>1</v>
      </c>
      <c r="BE24" s="9">
        <v>1</v>
      </c>
    </row>
    <row r="25" spans="1:57" ht="15" customHeight="1" x14ac:dyDescent="0.25">
      <c r="A25" s="9">
        <v>40</v>
      </c>
      <c r="B25" s="9">
        <v>111066</v>
      </c>
      <c r="C25" s="9" t="s">
        <v>566</v>
      </c>
      <c r="D25" s="20">
        <v>16000</v>
      </c>
      <c r="E25" s="10">
        <v>4.1120000000000001</v>
      </c>
      <c r="F25" s="21" t="s">
        <v>567</v>
      </c>
      <c r="G25" s="9"/>
      <c r="H25" s="13">
        <v>10950</v>
      </c>
      <c r="I25" s="9"/>
      <c r="J25" s="9"/>
      <c r="K25" s="9"/>
      <c r="L25" s="9">
        <v>5000</v>
      </c>
      <c r="M25" s="9"/>
      <c r="N25" s="9"/>
      <c r="O25" s="9"/>
      <c r="P25" s="9"/>
      <c r="Q25" s="9"/>
      <c r="R25" s="9"/>
      <c r="S25" s="9"/>
      <c r="T25" s="11" t="s">
        <v>568</v>
      </c>
      <c r="U25" s="9" t="s">
        <v>131</v>
      </c>
      <c r="V25" s="12" t="s">
        <v>133</v>
      </c>
      <c r="W25" s="9" t="s">
        <v>280</v>
      </c>
      <c r="X25" s="9" t="s">
        <v>55</v>
      </c>
      <c r="Y25" s="9">
        <v>52.584916856232269</v>
      </c>
      <c r="Z25" s="9">
        <v>-8.3368394706920466</v>
      </c>
      <c r="AA25" s="9"/>
      <c r="AB25" s="13" t="s">
        <v>472</v>
      </c>
      <c r="AC25" s="9" t="s">
        <v>17</v>
      </c>
      <c r="AD25" s="14">
        <v>40900</v>
      </c>
      <c r="AE25" s="9">
        <v>2011</v>
      </c>
      <c r="AF25" s="14">
        <v>41261</v>
      </c>
      <c r="AG25" s="9">
        <v>361</v>
      </c>
      <c r="AH25" s="14">
        <v>42727</v>
      </c>
      <c r="AI25" s="9" t="s">
        <v>75</v>
      </c>
      <c r="AJ25" s="9"/>
      <c r="AK25" s="9"/>
      <c r="AL25" s="9"/>
      <c r="AM25" s="9" t="s">
        <v>24</v>
      </c>
      <c r="AN25" s="23" t="s">
        <v>483</v>
      </c>
      <c r="AO25" s="17"/>
      <c r="AP25" s="12" t="s">
        <v>495</v>
      </c>
      <c r="AQ25" s="16" t="s">
        <v>496</v>
      </c>
      <c r="AR25" s="9" t="s">
        <v>24</v>
      </c>
      <c r="AS25" s="9"/>
      <c r="AT25" s="9"/>
      <c r="AU25" s="9"/>
      <c r="AV25" s="9"/>
      <c r="AW25" s="9"/>
      <c r="AX25" s="9"/>
      <c r="AY25" s="9"/>
      <c r="AZ25" s="9"/>
      <c r="BA25" s="9"/>
      <c r="BB25" s="9"/>
      <c r="BC25" s="9"/>
      <c r="BD25" s="9"/>
      <c r="BE25" s="9"/>
    </row>
    <row r="26" spans="1:57" ht="15" customHeight="1" x14ac:dyDescent="0.25">
      <c r="A26" s="9">
        <v>40.1</v>
      </c>
      <c r="B26" s="9" t="s">
        <v>132</v>
      </c>
      <c r="C26" s="9" t="s">
        <v>566</v>
      </c>
      <c r="D26" s="8">
        <f>D25</f>
        <v>16000</v>
      </c>
      <c r="E26" s="10">
        <f>E25</f>
        <v>4.1120000000000001</v>
      </c>
      <c r="F26" s="9"/>
      <c r="G26" s="9"/>
      <c r="H26" s="9"/>
      <c r="I26" s="9"/>
      <c r="J26" s="9"/>
      <c r="K26" s="9"/>
      <c r="L26" s="9"/>
      <c r="M26" s="9"/>
      <c r="N26" s="9"/>
      <c r="O26" s="9"/>
      <c r="P26" s="9"/>
      <c r="Q26" s="9"/>
      <c r="R26" s="9"/>
      <c r="S26" s="9"/>
      <c r="T26" s="11"/>
      <c r="U26" s="9" t="s">
        <v>131</v>
      </c>
      <c r="V26" s="12" t="s">
        <v>133</v>
      </c>
      <c r="W26" s="9" t="s">
        <v>280</v>
      </c>
      <c r="X26" s="9" t="s">
        <v>55</v>
      </c>
      <c r="Y26" s="9">
        <v>52.584916856232269</v>
      </c>
      <c r="Z26" s="9">
        <v>-8.3368394706920466</v>
      </c>
      <c r="AA26" s="9" t="s">
        <v>17</v>
      </c>
      <c r="AB26" s="13" t="s">
        <v>472</v>
      </c>
      <c r="AC26" s="9" t="s">
        <v>17</v>
      </c>
      <c r="AD26" s="14">
        <v>42902</v>
      </c>
      <c r="AE26" s="9">
        <v>2017</v>
      </c>
      <c r="AF26" s="14">
        <v>42957</v>
      </c>
      <c r="AG26" s="9">
        <v>55</v>
      </c>
      <c r="AH26" s="14">
        <v>44783</v>
      </c>
      <c r="AI26" s="9" t="s">
        <v>73</v>
      </c>
      <c r="AJ26" s="9">
        <v>460</v>
      </c>
      <c r="AK26" s="9">
        <v>0.72</v>
      </c>
      <c r="AL26" s="9" t="s">
        <v>37</v>
      </c>
      <c r="AM26" s="9" t="s">
        <v>72</v>
      </c>
      <c r="AN26" s="15" t="s">
        <v>281</v>
      </c>
      <c r="AO26" s="12"/>
      <c r="AP26" s="12"/>
      <c r="AQ26" s="16" t="s">
        <v>497</v>
      </c>
      <c r="AR26" s="9" t="s">
        <v>24</v>
      </c>
      <c r="AS26" s="17"/>
      <c r="AT26" s="17"/>
      <c r="AU26" s="9">
        <v>0</v>
      </c>
      <c r="AV26" s="9">
        <v>0</v>
      </c>
      <c r="AW26" s="9">
        <v>0</v>
      </c>
      <c r="AX26" s="9">
        <v>0</v>
      </c>
      <c r="AY26" s="9">
        <v>0</v>
      </c>
      <c r="AZ26" s="9">
        <v>0</v>
      </c>
      <c r="BA26" s="9">
        <v>0</v>
      </c>
      <c r="BB26" s="9">
        <v>0</v>
      </c>
      <c r="BC26" s="9">
        <v>0</v>
      </c>
      <c r="BD26" s="9">
        <v>0</v>
      </c>
      <c r="BE26" s="9">
        <v>0</v>
      </c>
    </row>
    <row r="27" spans="1:57" ht="15" customHeight="1" x14ac:dyDescent="0.25">
      <c r="A27" s="9">
        <v>43</v>
      </c>
      <c r="B27" s="9" t="s">
        <v>511</v>
      </c>
      <c r="C27" s="9" t="s">
        <v>569</v>
      </c>
      <c r="D27" s="8">
        <v>90000</v>
      </c>
      <c r="E27" s="10">
        <v>33.287999999999997</v>
      </c>
      <c r="F27" s="9" t="s">
        <v>570</v>
      </c>
      <c r="G27" s="9"/>
      <c r="H27" s="9"/>
      <c r="I27" s="9"/>
      <c r="J27" s="9"/>
      <c r="K27" s="9"/>
      <c r="L27" s="9"/>
      <c r="M27" s="9"/>
      <c r="N27" s="9"/>
      <c r="O27" s="9"/>
      <c r="P27" s="9"/>
      <c r="Q27" s="9"/>
      <c r="R27" s="9"/>
      <c r="S27" s="9"/>
      <c r="T27" s="11"/>
      <c r="U27" s="9" t="s">
        <v>134</v>
      </c>
      <c r="V27" s="12"/>
      <c r="W27" s="9" t="s">
        <v>282</v>
      </c>
      <c r="X27" s="9" t="s">
        <v>12</v>
      </c>
      <c r="Y27" s="9">
        <v>53.412494600000002</v>
      </c>
      <c r="Z27" s="9">
        <v>-6.3329510000000004</v>
      </c>
      <c r="AA27" s="9"/>
      <c r="AB27" s="13" t="s">
        <v>439</v>
      </c>
      <c r="AC27" s="9" t="s">
        <v>13</v>
      </c>
      <c r="AD27" s="14">
        <v>41501</v>
      </c>
      <c r="AE27" s="9">
        <v>2013</v>
      </c>
      <c r="AF27" s="14">
        <v>41550</v>
      </c>
      <c r="AG27" s="9">
        <v>49</v>
      </c>
      <c r="AH27" s="14">
        <v>43327</v>
      </c>
      <c r="AI27" s="9" t="s">
        <v>75</v>
      </c>
      <c r="AJ27" s="9"/>
      <c r="AK27" s="9"/>
      <c r="AL27" s="9" t="s">
        <v>19</v>
      </c>
      <c r="AM27" s="9" t="s">
        <v>24</v>
      </c>
      <c r="AN27" s="24" t="s">
        <v>498</v>
      </c>
      <c r="AO27" s="17"/>
      <c r="AP27" s="12" t="s">
        <v>500</v>
      </c>
      <c r="AQ27" s="16" t="s">
        <v>501</v>
      </c>
      <c r="AR27" s="9" t="s">
        <v>24</v>
      </c>
      <c r="AS27" s="9"/>
      <c r="AT27" s="9"/>
      <c r="AU27" s="9"/>
      <c r="AV27" s="9"/>
      <c r="AW27" s="9"/>
      <c r="AX27" s="9"/>
      <c r="AY27" s="9"/>
      <c r="AZ27" s="9"/>
      <c r="BA27" s="9"/>
      <c r="BB27" s="9"/>
      <c r="BC27" s="9"/>
      <c r="BD27" s="9"/>
      <c r="BE27" s="9"/>
    </row>
    <row r="28" spans="1:57" ht="15" customHeight="1" x14ac:dyDescent="0.25">
      <c r="A28" s="9">
        <v>43.1</v>
      </c>
      <c r="B28" s="9" t="s">
        <v>135</v>
      </c>
      <c r="C28" s="9" t="s">
        <v>569</v>
      </c>
      <c r="D28" s="8">
        <f>D27</f>
        <v>90000</v>
      </c>
      <c r="E28" s="10"/>
      <c r="F28" s="9"/>
      <c r="G28" s="9"/>
      <c r="H28" s="9"/>
      <c r="I28" s="9"/>
      <c r="J28" s="9"/>
      <c r="K28" s="9"/>
      <c r="L28" s="9"/>
      <c r="M28" s="9"/>
      <c r="N28" s="9"/>
      <c r="O28" s="9"/>
      <c r="P28" s="9"/>
      <c r="Q28" s="9"/>
      <c r="R28" s="9"/>
      <c r="S28" s="9"/>
      <c r="T28" s="11"/>
      <c r="U28" s="9" t="s">
        <v>134</v>
      </c>
      <c r="V28" s="12" t="s">
        <v>136</v>
      </c>
      <c r="W28" s="9" t="s">
        <v>282</v>
      </c>
      <c r="X28" s="9" t="s">
        <v>12</v>
      </c>
      <c r="Y28" s="9">
        <v>53.412494600000002</v>
      </c>
      <c r="Z28" s="9">
        <v>-6.3329510000000004</v>
      </c>
      <c r="AA28" s="9" t="s">
        <v>17</v>
      </c>
      <c r="AB28" s="13" t="s">
        <v>673</v>
      </c>
      <c r="AC28" s="9" t="s">
        <v>17</v>
      </c>
      <c r="AD28" s="14">
        <v>43070</v>
      </c>
      <c r="AE28" s="9">
        <v>2017</v>
      </c>
      <c r="AF28" s="14">
        <v>43119</v>
      </c>
      <c r="AG28" s="9">
        <v>49</v>
      </c>
      <c r="AH28" s="14">
        <v>44945</v>
      </c>
      <c r="AI28" s="9" t="s">
        <v>73</v>
      </c>
      <c r="AJ28" s="9">
        <v>5027.6000000000004</v>
      </c>
      <c r="AK28" s="9">
        <v>2.38</v>
      </c>
      <c r="AL28" s="9" t="s">
        <v>19</v>
      </c>
      <c r="AM28" s="9" t="s">
        <v>72</v>
      </c>
      <c r="AN28" s="15" t="s">
        <v>283</v>
      </c>
      <c r="AO28" s="12"/>
      <c r="AP28" s="12"/>
      <c r="AQ28" s="16" t="s">
        <v>518</v>
      </c>
      <c r="AR28" s="9" t="s">
        <v>24</v>
      </c>
      <c r="AS28" s="17"/>
      <c r="AT28" s="17"/>
      <c r="AU28" s="9">
        <v>0</v>
      </c>
      <c r="AV28" s="9">
        <v>0</v>
      </c>
      <c r="AW28" s="9">
        <v>0</v>
      </c>
      <c r="AX28" s="9">
        <v>0</v>
      </c>
      <c r="AY28" s="9">
        <v>0</v>
      </c>
      <c r="AZ28" s="9">
        <v>0</v>
      </c>
      <c r="BA28" s="9">
        <v>1</v>
      </c>
      <c r="BB28" s="9">
        <v>0</v>
      </c>
      <c r="BC28" s="9">
        <v>0</v>
      </c>
      <c r="BD28" s="9">
        <v>0</v>
      </c>
      <c r="BE28" s="9">
        <v>1</v>
      </c>
    </row>
    <row r="29" spans="1:57" ht="15" customHeight="1" x14ac:dyDescent="0.25">
      <c r="A29" s="9">
        <v>44</v>
      </c>
      <c r="B29" s="9">
        <v>1383</v>
      </c>
      <c r="C29" s="9" t="s">
        <v>571</v>
      </c>
      <c r="D29" s="8"/>
      <c r="E29" s="10"/>
      <c r="F29" s="9"/>
      <c r="G29" s="9"/>
      <c r="H29" s="9"/>
      <c r="I29" s="9"/>
      <c r="J29" s="9"/>
      <c r="K29" s="9"/>
      <c r="L29" s="9"/>
      <c r="M29" s="9"/>
      <c r="N29" s="9"/>
      <c r="O29" s="9"/>
      <c r="P29" s="9"/>
      <c r="Q29" s="9"/>
      <c r="R29" s="9"/>
      <c r="S29" s="9"/>
      <c r="T29" s="11"/>
      <c r="U29" s="9" t="s">
        <v>137</v>
      </c>
      <c r="V29" s="12" t="s">
        <v>499</v>
      </c>
      <c r="W29" s="9" t="s">
        <v>284</v>
      </c>
      <c r="X29" s="9" t="s">
        <v>49</v>
      </c>
      <c r="Y29" s="9">
        <v>51.631604661896297</v>
      </c>
      <c r="Z29" s="9">
        <v>-8.7758555998644407</v>
      </c>
      <c r="AA29" s="9"/>
      <c r="AB29" s="13" t="s">
        <v>472</v>
      </c>
      <c r="AC29" s="9" t="s">
        <v>13</v>
      </c>
      <c r="AD29" s="14">
        <v>41319</v>
      </c>
      <c r="AE29" s="9">
        <v>2013</v>
      </c>
      <c r="AF29" s="14">
        <v>41484</v>
      </c>
      <c r="AG29" s="9">
        <v>165</v>
      </c>
      <c r="AH29" s="14">
        <v>43310</v>
      </c>
      <c r="AI29" s="9" t="s">
        <v>75</v>
      </c>
      <c r="AJ29" s="9"/>
      <c r="AK29" s="9"/>
      <c r="AL29" s="9"/>
      <c r="AM29" s="9"/>
      <c r="AN29" s="24" t="s">
        <v>509</v>
      </c>
      <c r="AO29" s="12"/>
      <c r="AP29" s="12" t="s">
        <v>502</v>
      </c>
      <c r="AQ29" s="16" t="s">
        <v>503</v>
      </c>
      <c r="AR29" s="9" t="s">
        <v>24</v>
      </c>
      <c r="AS29" s="17"/>
      <c r="AT29" s="17"/>
      <c r="AU29" s="9"/>
      <c r="AV29" s="9"/>
      <c r="AW29" s="9"/>
      <c r="AX29" s="9"/>
      <c r="AY29" s="9"/>
      <c r="AZ29" s="9"/>
      <c r="BA29" s="9"/>
      <c r="BB29" s="9"/>
      <c r="BC29" s="9"/>
      <c r="BD29" s="9"/>
      <c r="BE29" s="9"/>
    </row>
    <row r="30" spans="1:57" ht="15" customHeight="1" x14ac:dyDescent="0.25">
      <c r="A30" s="9">
        <v>44.1</v>
      </c>
      <c r="B30" s="9" t="s">
        <v>64</v>
      </c>
      <c r="C30" s="9" t="s">
        <v>571</v>
      </c>
      <c r="D30" s="8">
        <f>D29</f>
        <v>0</v>
      </c>
      <c r="E30" s="10">
        <f>E29</f>
        <v>0</v>
      </c>
      <c r="F30" s="9"/>
      <c r="G30" s="9"/>
      <c r="H30" s="9"/>
      <c r="I30" s="9"/>
      <c r="J30" s="9"/>
      <c r="K30" s="9"/>
      <c r="L30" s="9"/>
      <c r="M30" s="9"/>
      <c r="N30" s="9"/>
      <c r="O30" s="9"/>
      <c r="P30" s="9"/>
      <c r="Q30" s="9"/>
      <c r="R30" s="9"/>
      <c r="S30" s="9"/>
      <c r="T30" s="11"/>
      <c r="U30" s="9" t="s">
        <v>137</v>
      </c>
      <c r="V30" s="12" t="s">
        <v>499</v>
      </c>
      <c r="W30" s="9" t="s">
        <v>284</v>
      </c>
      <c r="X30" s="9" t="s">
        <v>49</v>
      </c>
      <c r="Y30" s="9">
        <v>51.631604661896297</v>
      </c>
      <c r="Z30" s="9">
        <v>-8.7758555998644407</v>
      </c>
      <c r="AA30" s="9" t="s">
        <v>17</v>
      </c>
      <c r="AB30" s="13" t="s">
        <v>673</v>
      </c>
      <c r="AC30" s="9" t="s">
        <v>17</v>
      </c>
      <c r="AD30" s="14">
        <v>43104</v>
      </c>
      <c r="AE30" s="9">
        <v>2018</v>
      </c>
      <c r="AF30" s="14">
        <v>43157</v>
      </c>
      <c r="AG30" s="9">
        <v>53</v>
      </c>
      <c r="AH30" s="14">
        <v>44983</v>
      </c>
      <c r="AI30" s="9" t="s">
        <v>73</v>
      </c>
      <c r="AJ30" s="9"/>
      <c r="AK30" s="9"/>
      <c r="AL30" s="9" t="s">
        <v>32</v>
      </c>
      <c r="AM30" s="9" t="s">
        <v>72</v>
      </c>
      <c r="AN30" s="15" t="s">
        <v>285</v>
      </c>
      <c r="AO30" s="12"/>
      <c r="AP30" s="12" t="s">
        <v>408</v>
      </c>
      <c r="AQ30" s="16" t="s">
        <v>417</v>
      </c>
      <c r="AR30" s="9" t="s">
        <v>24</v>
      </c>
      <c r="AS30" s="17"/>
      <c r="AT30" s="17"/>
      <c r="AU30" s="9">
        <v>0</v>
      </c>
      <c r="AV30" s="9">
        <v>0</v>
      </c>
      <c r="AW30" s="9">
        <v>0</v>
      </c>
      <c r="AX30" s="9">
        <v>0</v>
      </c>
      <c r="AY30" s="9">
        <v>0</v>
      </c>
      <c r="AZ30" s="9">
        <v>1</v>
      </c>
      <c r="BA30" s="9">
        <v>1</v>
      </c>
      <c r="BB30" s="9">
        <v>0</v>
      </c>
      <c r="BC30" s="9">
        <v>0</v>
      </c>
      <c r="BD30" s="9">
        <v>1</v>
      </c>
      <c r="BE30" s="9">
        <v>1</v>
      </c>
    </row>
    <row r="31" spans="1:57" ht="15" customHeight="1" x14ac:dyDescent="0.25">
      <c r="A31" s="9">
        <v>45</v>
      </c>
      <c r="B31" s="9" t="s">
        <v>510</v>
      </c>
      <c r="C31" s="9" t="s">
        <v>572</v>
      </c>
      <c r="D31" s="8"/>
      <c r="E31" s="10"/>
      <c r="F31" s="9"/>
      <c r="G31" s="9"/>
      <c r="H31" s="9"/>
      <c r="I31" s="9"/>
      <c r="J31" s="9"/>
      <c r="K31" s="9"/>
      <c r="L31" s="9"/>
      <c r="M31" s="9"/>
      <c r="N31" s="9"/>
      <c r="O31" s="9"/>
      <c r="P31" s="9"/>
      <c r="Q31" s="9"/>
      <c r="R31" s="9"/>
      <c r="S31" s="9"/>
      <c r="T31" s="11"/>
      <c r="U31" s="9" t="s">
        <v>138</v>
      </c>
      <c r="V31" s="12"/>
      <c r="W31" s="9"/>
      <c r="X31" s="9" t="s">
        <v>12</v>
      </c>
      <c r="Y31" s="9">
        <v>53.540667908753399</v>
      </c>
      <c r="Z31" s="9">
        <v>-6.1812091673867702</v>
      </c>
      <c r="AA31" s="9"/>
      <c r="AB31" s="13" t="s">
        <v>439</v>
      </c>
      <c r="AC31" s="9" t="s">
        <v>13</v>
      </c>
      <c r="AD31" s="14">
        <v>41026</v>
      </c>
      <c r="AE31" s="9">
        <v>2012</v>
      </c>
      <c r="AF31" s="14">
        <v>41240</v>
      </c>
      <c r="AG31" s="9">
        <v>214</v>
      </c>
      <c r="AH31" s="14">
        <v>42852</v>
      </c>
      <c r="AI31" s="9" t="s">
        <v>75</v>
      </c>
      <c r="AJ31" s="9"/>
      <c r="AK31" s="9"/>
      <c r="AL31" s="9" t="s">
        <v>19</v>
      </c>
      <c r="AM31" s="9" t="s">
        <v>24</v>
      </c>
      <c r="AN31" s="23" t="s">
        <v>506</v>
      </c>
      <c r="AO31" s="12"/>
      <c r="AP31" s="12" t="s">
        <v>507</v>
      </c>
      <c r="AQ31" s="16" t="s">
        <v>508</v>
      </c>
      <c r="AR31" s="9" t="s">
        <v>24</v>
      </c>
      <c r="AS31" s="17"/>
      <c r="AT31" s="17"/>
      <c r="AU31" s="9"/>
      <c r="AV31" s="9"/>
      <c r="AW31" s="9"/>
      <c r="AX31" s="9"/>
      <c r="AY31" s="9"/>
      <c r="AZ31" s="9"/>
      <c r="BA31" s="9"/>
      <c r="BB31" s="9"/>
      <c r="BC31" s="9"/>
      <c r="BD31" s="9"/>
      <c r="BE31" s="9"/>
    </row>
    <row r="32" spans="1:57" ht="15" customHeight="1" x14ac:dyDescent="0.25">
      <c r="A32" s="9">
        <v>45.1</v>
      </c>
      <c r="B32" s="9" t="s">
        <v>139</v>
      </c>
      <c r="C32" s="9" t="s">
        <v>572</v>
      </c>
      <c r="D32" s="8">
        <f>D31</f>
        <v>0</v>
      </c>
      <c r="E32" s="10"/>
      <c r="F32" s="9"/>
      <c r="G32" s="9"/>
      <c r="H32" s="9"/>
      <c r="I32" s="9"/>
      <c r="J32" s="9"/>
      <c r="K32" s="9"/>
      <c r="L32" s="9"/>
      <c r="M32" s="9"/>
      <c r="N32" s="9"/>
      <c r="O32" s="9"/>
      <c r="P32" s="9"/>
      <c r="Q32" s="9"/>
      <c r="R32" s="9"/>
      <c r="S32" s="9"/>
      <c r="T32" s="11"/>
      <c r="U32" s="9" t="s">
        <v>138</v>
      </c>
      <c r="V32" s="12" t="s">
        <v>656</v>
      </c>
      <c r="W32" s="9" t="s">
        <v>286</v>
      </c>
      <c r="X32" s="9" t="s">
        <v>12</v>
      </c>
      <c r="Y32" s="9">
        <v>53.540667908753399</v>
      </c>
      <c r="Z32" s="9">
        <v>-6.1812091673867702</v>
      </c>
      <c r="AA32" s="9" t="s">
        <v>17</v>
      </c>
      <c r="AB32" s="13" t="s">
        <v>673</v>
      </c>
      <c r="AC32" s="9" t="s">
        <v>17</v>
      </c>
      <c r="AD32" s="14">
        <v>43152</v>
      </c>
      <c r="AE32" s="9">
        <v>2018</v>
      </c>
      <c r="AF32" s="14">
        <v>43202</v>
      </c>
      <c r="AG32" s="9">
        <v>50</v>
      </c>
      <c r="AH32" s="14">
        <v>45028</v>
      </c>
      <c r="AI32" s="9" t="s">
        <v>73</v>
      </c>
      <c r="AJ32" s="9"/>
      <c r="AK32" s="9">
        <v>1</v>
      </c>
      <c r="AL32" s="9" t="s">
        <v>19</v>
      </c>
      <c r="AM32" s="9" t="s">
        <v>72</v>
      </c>
      <c r="AN32" s="5" t="s">
        <v>678</v>
      </c>
      <c r="AO32" s="12"/>
      <c r="AP32" s="12"/>
      <c r="AQ32" s="16" t="s">
        <v>418</v>
      </c>
      <c r="AR32" s="9" t="s">
        <v>24</v>
      </c>
      <c r="AS32" s="17"/>
      <c r="AT32" s="17"/>
      <c r="AU32" s="9">
        <v>0</v>
      </c>
      <c r="AV32" s="9">
        <v>0</v>
      </c>
      <c r="AW32" s="9">
        <v>0</v>
      </c>
      <c r="AX32" s="9">
        <v>0</v>
      </c>
      <c r="AY32" s="9">
        <v>0</v>
      </c>
      <c r="AZ32" s="9">
        <v>0</v>
      </c>
      <c r="BA32" s="9">
        <v>1</v>
      </c>
      <c r="BB32" s="9">
        <v>0</v>
      </c>
      <c r="BC32" s="9">
        <v>0</v>
      </c>
      <c r="BD32" s="9">
        <v>0</v>
      </c>
      <c r="BE32" s="9">
        <v>0</v>
      </c>
    </row>
    <row r="33" spans="1:57" ht="15" customHeight="1" x14ac:dyDescent="0.25">
      <c r="A33" s="9">
        <v>45.2</v>
      </c>
      <c r="B33" s="9" t="s">
        <v>504</v>
      </c>
      <c r="C33" s="9" t="s">
        <v>572</v>
      </c>
      <c r="D33" s="8">
        <f>D32</f>
        <v>0</v>
      </c>
      <c r="E33" s="10">
        <f>E32</f>
        <v>0</v>
      </c>
      <c r="F33" s="9"/>
      <c r="G33" s="9"/>
      <c r="H33" s="9"/>
      <c r="I33" s="9"/>
      <c r="J33" s="9"/>
      <c r="K33" s="9"/>
      <c r="L33" s="9"/>
      <c r="M33" s="9"/>
      <c r="N33" s="9"/>
      <c r="O33" s="9"/>
      <c r="P33" s="9"/>
      <c r="Q33" s="9"/>
      <c r="R33" s="9"/>
      <c r="S33" s="9"/>
      <c r="T33" s="11"/>
      <c r="U33" s="9" t="s">
        <v>138</v>
      </c>
      <c r="V33" s="11" t="s">
        <v>505</v>
      </c>
      <c r="W33" s="9"/>
      <c r="X33" s="9" t="s">
        <v>12</v>
      </c>
      <c r="Y33" s="9">
        <v>53.540667908753399</v>
      </c>
      <c r="Z33" s="9">
        <v>-6.1812091673867702</v>
      </c>
      <c r="AA33" s="9"/>
      <c r="AB33" s="13" t="s">
        <v>512</v>
      </c>
      <c r="AC33" s="9" t="s">
        <v>15</v>
      </c>
      <c r="AD33" s="14">
        <v>44911</v>
      </c>
      <c r="AE33" s="9">
        <v>2022</v>
      </c>
      <c r="AF33" s="14">
        <v>44974</v>
      </c>
      <c r="AG33" s="9">
        <v>63</v>
      </c>
      <c r="AH33" s="14">
        <v>46737</v>
      </c>
      <c r="AI33" s="9" t="s">
        <v>76</v>
      </c>
      <c r="AJ33" s="9"/>
      <c r="AK33" s="9"/>
      <c r="AL33" s="9"/>
      <c r="AM33" s="9" t="s">
        <v>72</v>
      </c>
      <c r="AN33" s="5" t="s">
        <v>678</v>
      </c>
      <c r="AO33" s="12" t="s">
        <v>513</v>
      </c>
      <c r="AP33" s="12"/>
      <c r="AQ33" s="12"/>
      <c r="AR33" s="9" t="s">
        <v>24</v>
      </c>
      <c r="AS33" s="17"/>
      <c r="AT33" s="17"/>
      <c r="AU33" s="9"/>
      <c r="AV33" s="9"/>
      <c r="AW33" s="9"/>
      <c r="AX33" s="9"/>
      <c r="AY33" s="9"/>
      <c r="AZ33" s="9"/>
      <c r="BA33" s="9"/>
      <c r="BB33" s="9"/>
      <c r="BC33" s="9"/>
      <c r="BD33" s="9"/>
      <c r="BE33" s="9"/>
    </row>
    <row r="34" spans="1:57" ht="15" customHeight="1" x14ac:dyDescent="0.25">
      <c r="A34" s="9">
        <v>47</v>
      </c>
      <c r="B34" s="9" t="s">
        <v>141</v>
      </c>
      <c r="C34" s="9" t="s">
        <v>573</v>
      </c>
      <c r="D34" s="8"/>
      <c r="E34" s="10"/>
      <c r="F34" s="9" t="s">
        <v>574</v>
      </c>
      <c r="G34" s="9"/>
      <c r="H34" s="9"/>
      <c r="I34" s="9"/>
      <c r="J34" s="9"/>
      <c r="K34" s="9"/>
      <c r="L34" s="9"/>
      <c r="M34" s="9"/>
      <c r="N34" s="9"/>
      <c r="O34" s="9"/>
      <c r="P34" s="9"/>
      <c r="Q34" s="9"/>
      <c r="R34" s="9"/>
      <c r="S34" s="9"/>
      <c r="T34" s="11"/>
      <c r="U34" s="9" t="s">
        <v>140</v>
      </c>
      <c r="V34" s="12" t="s">
        <v>142</v>
      </c>
      <c r="W34" s="9" t="s">
        <v>287</v>
      </c>
      <c r="X34" s="9" t="s">
        <v>48</v>
      </c>
      <c r="Y34" s="9">
        <v>52.6393676903364</v>
      </c>
      <c r="Z34" s="9">
        <v>-7.1429548029464804</v>
      </c>
      <c r="AA34" s="9"/>
      <c r="AB34" s="13" t="s">
        <v>473</v>
      </c>
      <c r="AC34" s="9" t="s">
        <v>15</v>
      </c>
      <c r="AD34" s="14">
        <v>43278</v>
      </c>
      <c r="AE34" s="9">
        <v>2018</v>
      </c>
      <c r="AF34" s="14">
        <v>43454</v>
      </c>
      <c r="AG34" s="9">
        <v>176</v>
      </c>
      <c r="AH34" s="14">
        <v>45280</v>
      </c>
      <c r="AI34" s="9" t="s">
        <v>76</v>
      </c>
      <c r="AJ34" s="9">
        <v>113</v>
      </c>
      <c r="AK34" s="9">
        <v>5.6</v>
      </c>
      <c r="AL34" s="9" t="s">
        <v>35</v>
      </c>
      <c r="AM34" s="9" t="s">
        <v>24</v>
      </c>
      <c r="AN34" s="15" t="s">
        <v>288</v>
      </c>
      <c r="AO34" s="12" t="s">
        <v>393</v>
      </c>
      <c r="AP34" s="12"/>
      <c r="AQ34" s="16"/>
      <c r="AR34" s="9" t="s">
        <v>72</v>
      </c>
      <c r="AS34" s="17" t="s">
        <v>438</v>
      </c>
      <c r="AT34" s="12" t="s">
        <v>516</v>
      </c>
      <c r="AU34" s="9">
        <v>0</v>
      </c>
      <c r="AV34" s="9">
        <v>1</v>
      </c>
      <c r="AW34" s="9">
        <v>0</v>
      </c>
      <c r="AX34" s="9">
        <v>0</v>
      </c>
      <c r="AY34" s="9">
        <v>0</v>
      </c>
      <c r="AZ34" s="9">
        <v>0</v>
      </c>
      <c r="BA34" s="9">
        <v>0</v>
      </c>
      <c r="BB34" s="9">
        <v>0</v>
      </c>
      <c r="BC34" s="9">
        <v>0</v>
      </c>
      <c r="BD34" s="9">
        <v>0</v>
      </c>
      <c r="BE34" s="9">
        <v>0</v>
      </c>
    </row>
    <row r="35" spans="1:57" ht="15" customHeight="1" x14ac:dyDescent="0.25">
      <c r="A35" s="9">
        <v>49</v>
      </c>
      <c r="B35" s="9" t="s">
        <v>238</v>
      </c>
      <c r="C35" s="9" t="s">
        <v>575</v>
      </c>
      <c r="D35" s="8">
        <v>90000</v>
      </c>
      <c r="E35" s="10"/>
      <c r="F35" s="9" t="s">
        <v>576</v>
      </c>
      <c r="G35" s="9"/>
      <c r="H35" s="9"/>
      <c r="I35" s="9"/>
      <c r="J35" s="9"/>
      <c r="K35" s="9"/>
      <c r="L35" s="9"/>
      <c r="M35" s="9"/>
      <c r="N35" s="9"/>
      <c r="O35" s="9"/>
      <c r="P35" s="9"/>
      <c r="Q35" s="9"/>
      <c r="R35" s="9"/>
      <c r="S35" s="9"/>
      <c r="T35" s="11">
        <v>52</v>
      </c>
      <c r="U35" s="9" t="s">
        <v>237</v>
      </c>
      <c r="V35" s="12" t="s">
        <v>239</v>
      </c>
      <c r="W35" s="9" t="s">
        <v>289</v>
      </c>
      <c r="X35" s="9" t="s">
        <v>66</v>
      </c>
      <c r="Y35" s="9">
        <v>54.8097450317929</v>
      </c>
      <c r="Z35" s="9">
        <v>-7.8753777102595803</v>
      </c>
      <c r="AA35" s="9"/>
      <c r="AB35" s="13" t="s">
        <v>472</v>
      </c>
      <c r="AC35" s="9" t="s">
        <v>13</v>
      </c>
      <c r="AD35" s="14">
        <v>43486</v>
      </c>
      <c r="AE35" s="9">
        <v>2019</v>
      </c>
      <c r="AF35" s="14">
        <v>43731</v>
      </c>
      <c r="AG35" s="9">
        <v>245</v>
      </c>
      <c r="AH35" s="14">
        <v>45558</v>
      </c>
      <c r="AI35" s="9" t="s">
        <v>75</v>
      </c>
      <c r="AJ35" s="9"/>
      <c r="AK35" s="9">
        <v>3</v>
      </c>
      <c r="AL35" s="9" t="s">
        <v>33</v>
      </c>
      <c r="AM35" s="9" t="s">
        <v>24</v>
      </c>
      <c r="AN35" s="15" t="s">
        <v>290</v>
      </c>
      <c r="AO35" s="12"/>
      <c r="AP35" s="12" t="s">
        <v>358</v>
      </c>
      <c r="AQ35" s="16" t="s">
        <v>374</v>
      </c>
      <c r="AR35" s="9" t="s">
        <v>72</v>
      </c>
      <c r="AS35" s="17" t="s">
        <v>439</v>
      </c>
      <c r="AT35" s="17" t="s">
        <v>440</v>
      </c>
      <c r="AU35" s="9">
        <v>0</v>
      </c>
      <c r="AV35" s="9">
        <v>0</v>
      </c>
      <c r="AW35" s="9">
        <v>0</v>
      </c>
      <c r="AX35" s="9">
        <v>0</v>
      </c>
      <c r="AY35" s="9">
        <v>0</v>
      </c>
      <c r="AZ35" s="9">
        <v>1</v>
      </c>
      <c r="BA35" s="9">
        <v>1</v>
      </c>
      <c r="BB35" s="9">
        <v>1</v>
      </c>
      <c r="BC35" s="9">
        <v>1</v>
      </c>
      <c r="BD35" s="9">
        <v>1</v>
      </c>
      <c r="BE35" s="9">
        <v>1</v>
      </c>
    </row>
    <row r="36" spans="1:57" ht="15" customHeight="1" x14ac:dyDescent="0.25">
      <c r="A36" s="9">
        <v>51</v>
      </c>
      <c r="B36" s="9" t="s">
        <v>144</v>
      </c>
      <c r="C36" s="9" t="s">
        <v>577</v>
      </c>
      <c r="D36" s="8">
        <v>40000</v>
      </c>
      <c r="E36" s="10"/>
      <c r="F36" s="9" t="s">
        <v>578</v>
      </c>
      <c r="G36" s="9"/>
      <c r="H36" s="9"/>
      <c r="I36" s="9"/>
      <c r="J36" s="9"/>
      <c r="K36" s="9"/>
      <c r="L36" s="9"/>
      <c r="M36" s="9"/>
      <c r="N36" s="9"/>
      <c r="O36" s="9"/>
      <c r="P36" s="9"/>
      <c r="Q36" s="9"/>
      <c r="R36" s="9"/>
      <c r="S36" s="9"/>
      <c r="T36" s="11"/>
      <c r="U36" s="9" t="s">
        <v>143</v>
      </c>
      <c r="V36" s="12" t="s">
        <v>145</v>
      </c>
      <c r="W36" s="9" t="s">
        <v>291</v>
      </c>
      <c r="X36" s="9" t="s">
        <v>68</v>
      </c>
      <c r="Y36" s="9">
        <v>52.310270459390402</v>
      </c>
      <c r="Z36" s="9">
        <v>-7.3089961436765396</v>
      </c>
      <c r="AA36" s="9"/>
      <c r="AB36" s="13" t="s">
        <v>472</v>
      </c>
      <c r="AC36" s="9" t="s">
        <v>13</v>
      </c>
      <c r="AD36" s="14">
        <v>43586</v>
      </c>
      <c r="AE36" s="9">
        <v>2019</v>
      </c>
      <c r="AF36" s="14">
        <v>43762</v>
      </c>
      <c r="AG36" s="9">
        <v>176</v>
      </c>
      <c r="AH36" s="14">
        <v>45589</v>
      </c>
      <c r="AI36" s="9" t="s">
        <v>75</v>
      </c>
      <c r="AJ36" s="9">
        <v>102.4</v>
      </c>
      <c r="AK36" s="9">
        <v>6.3</v>
      </c>
      <c r="AL36" s="9" t="s">
        <v>43</v>
      </c>
      <c r="AM36" s="9" t="s">
        <v>24</v>
      </c>
      <c r="AN36" s="15" t="s">
        <v>292</v>
      </c>
      <c r="AO36" s="12"/>
      <c r="AP36" s="12" t="s">
        <v>368</v>
      </c>
      <c r="AQ36" s="16" t="s">
        <v>375</v>
      </c>
      <c r="AR36" s="9" t="s">
        <v>24</v>
      </c>
      <c r="AS36" s="17"/>
      <c r="AT36" s="17"/>
      <c r="AU36" s="9">
        <v>0</v>
      </c>
      <c r="AV36" s="9">
        <v>0</v>
      </c>
      <c r="AW36" s="9">
        <v>0</v>
      </c>
      <c r="AX36" s="9">
        <v>0</v>
      </c>
      <c r="AY36" s="9">
        <v>0</v>
      </c>
      <c r="AZ36" s="9">
        <v>1</v>
      </c>
      <c r="BA36" s="9">
        <v>1</v>
      </c>
      <c r="BB36" s="9">
        <v>0</v>
      </c>
      <c r="BC36" s="9">
        <v>1</v>
      </c>
      <c r="BD36" s="9">
        <v>0</v>
      </c>
      <c r="BE36" s="9">
        <v>1</v>
      </c>
    </row>
    <row r="37" spans="1:57" ht="15" customHeight="1" x14ac:dyDescent="0.25">
      <c r="A37" s="9">
        <v>53</v>
      </c>
      <c r="B37" s="9" t="s">
        <v>147</v>
      </c>
      <c r="C37" s="9" t="s">
        <v>667</v>
      </c>
      <c r="D37" s="8">
        <v>24999</v>
      </c>
      <c r="E37" s="10">
        <v>35.1</v>
      </c>
      <c r="F37" s="9" t="s">
        <v>668</v>
      </c>
      <c r="G37" s="9"/>
      <c r="H37" s="9" t="s">
        <v>72</v>
      </c>
      <c r="I37" s="9" t="s">
        <v>72</v>
      </c>
      <c r="J37" s="9" t="s">
        <v>72</v>
      </c>
      <c r="K37" s="9"/>
      <c r="L37" s="9"/>
      <c r="M37" s="9"/>
      <c r="N37" s="9"/>
      <c r="O37" s="9"/>
      <c r="P37" s="9"/>
      <c r="Q37" s="9" t="s">
        <v>72</v>
      </c>
      <c r="R37" s="9"/>
      <c r="S37" s="9"/>
      <c r="T37" s="9" t="s">
        <v>669</v>
      </c>
      <c r="U37" s="9" t="s">
        <v>146</v>
      </c>
      <c r="V37" s="12" t="s">
        <v>148</v>
      </c>
      <c r="W37" s="9" t="s">
        <v>295</v>
      </c>
      <c r="X37" s="9" t="s">
        <v>57</v>
      </c>
      <c r="Y37" s="9">
        <v>52.554997445203902</v>
      </c>
      <c r="Z37" s="9">
        <v>-9.5891689613284399</v>
      </c>
      <c r="AA37" s="9"/>
      <c r="AB37" s="13" t="s">
        <v>474</v>
      </c>
      <c r="AC37" s="9" t="s">
        <v>15</v>
      </c>
      <c r="AD37" s="14">
        <v>43713</v>
      </c>
      <c r="AE37" s="9">
        <v>2019</v>
      </c>
      <c r="AF37" s="14">
        <v>43767</v>
      </c>
      <c r="AG37" s="9">
        <v>54</v>
      </c>
      <c r="AH37" s="14">
        <v>45594</v>
      </c>
      <c r="AI37" s="9" t="s">
        <v>76</v>
      </c>
      <c r="AJ37" s="9">
        <v>2240.5</v>
      </c>
      <c r="AK37" s="9">
        <v>1.5</v>
      </c>
      <c r="AL37" s="9" t="s">
        <v>34</v>
      </c>
      <c r="AM37" s="9" t="s">
        <v>24</v>
      </c>
      <c r="AN37" s="15" t="s">
        <v>296</v>
      </c>
      <c r="AO37" s="12" t="s">
        <v>420</v>
      </c>
      <c r="AP37" s="12"/>
      <c r="AQ37" s="16"/>
      <c r="AR37" s="9" t="s">
        <v>24</v>
      </c>
      <c r="AS37" s="17"/>
      <c r="AT37" s="17"/>
      <c r="AU37" s="9">
        <v>1</v>
      </c>
      <c r="AV37" s="9">
        <v>0</v>
      </c>
      <c r="AW37" s="9">
        <v>0</v>
      </c>
      <c r="AX37" s="9">
        <v>1</v>
      </c>
      <c r="AY37" s="9">
        <v>1</v>
      </c>
      <c r="AZ37" s="9">
        <v>0</v>
      </c>
      <c r="BA37" s="9">
        <v>0</v>
      </c>
      <c r="BB37" s="9">
        <v>0</v>
      </c>
      <c r="BC37" s="9">
        <v>0</v>
      </c>
      <c r="BD37" s="9">
        <v>0</v>
      </c>
      <c r="BE37" s="9">
        <v>0</v>
      </c>
    </row>
    <row r="38" spans="1:57" ht="15" customHeight="1" x14ac:dyDescent="0.25">
      <c r="A38" s="9">
        <v>54</v>
      </c>
      <c r="B38" s="9">
        <v>1351141</v>
      </c>
      <c r="C38" s="9" t="s">
        <v>579</v>
      </c>
      <c r="D38" s="8"/>
      <c r="E38" s="10"/>
      <c r="F38" s="9"/>
      <c r="G38" s="9"/>
      <c r="H38" s="9"/>
      <c r="I38" s="9"/>
      <c r="J38" s="9"/>
      <c r="K38" s="9"/>
      <c r="L38" s="9"/>
      <c r="M38" s="9"/>
      <c r="N38" s="9"/>
      <c r="O38" s="9"/>
      <c r="P38" s="9"/>
      <c r="Q38" s="9"/>
      <c r="R38" s="9"/>
      <c r="S38" s="9"/>
      <c r="T38" s="11"/>
      <c r="U38" s="9"/>
      <c r="V38" s="12"/>
      <c r="W38" s="9" t="s">
        <v>293</v>
      </c>
      <c r="X38" s="9" t="s">
        <v>66</v>
      </c>
      <c r="Y38" s="9">
        <v>54.955307438648603</v>
      </c>
      <c r="Z38" s="9">
        <v>-7.4483615976328599</v>
      </c>
      <c r="AA38" s="9"/>
      <c r="AB38" s="13" t="s">
        <v>438</v>
      </c>
      <c r="AC38" s="9" t="s">
        <v>15</v>
      </c>
      <c r="AD38" s="14">
        <v>41514</v>
      </c>
      <c r="AE38" s="9">
        <v>2013</v>
      </c>
      <c r="AF38" s="14">
        <v>41565</v>
      </c>
      <c r="AG38" s="9">
        <v>51</v>
      </c>
      <c r="AH38" s="14">
        <v>43807</v>
      </c>
      <c r="AI38" s="9" t="s">
        <v>441</v>
      </c>
      <c r="AJ38" s="9"/>
      <c r="AK38" s="9"/>
      <c r="AL38" s="9"/>
      <c r="AM38" s="9" t="s">
        <v>24</v>
      </c>
      <c r="AN38" s="24" t="s">
        <v>442</v>
      </c>
      <c r="AO38" s="12" t="s">
        <v>443</v>
      </c>
      <c r="AP38" s="17"/>
      <c r="AQ38" s="25"/>
      <c r="AR38" s="9" t="s">
        <v>72</v>
      </c>
      <c r="AS38" s="9" t="s">
        <v>439</v>
      </c>
      <c r="AT38" s="12" t="s">
        <v>444</v>
      </c>
      <c r="AU38" s="9"/>
      <c r="AV38" s="9"/>
      <c r="AW38" s="9"/>
      <c r="AX38" s="9"/>
      <c r="AY38" s="9"/>
      <c r="AZ38" s="9"/>
      <c r="BA38" s="9"/>
      <c r="BB38" s="9"/>
      <c r="BC38" s="9"/>
      <c r="BD38" s="9"/>
      <c r="BE38" s="9"/>
    </row>
    <row r="39" spans="1:57" ht="15" customHeight="1" x14ac:dyDescent="0.25">
      <c r="A39" s="9">
        <v>54.1</v>
      </c>
      <c r="B39" s="9">
        <v>1951364</v>
      </c>
      <c r="C39" s="9" t="str">
        <f>C38</f>
        <v>Mr Raymond Burke</v>
      </c>
      <c r="D39" s="8">
        <f>D38</f>
        <v>0</v>
      </c>
      <c r="E39" s="10">
        <f>E38</f>
        <v>0</v>
      </c>
      <c r="F39" s="9"/>
      <c r="G39" s="9"/>
      <c r="H39" s="9"/>
      <c r="I39" s="9"/>
      <c r="J39" s="9"/>
      <c r="K39" s="9"/>
      <c r="L39" s="9"/>
      <c r="M39" s="9"/>
      <c r="N39" s="9"/>
      <c r="O39" s="9"/>
      <c r="P39" s="9"/>
      <c r="Q39" s="9"/>
      <c r="R39" s="9"/>
      <c r="S39" s="9"/>
      <c r="T39" s="11"/>
      <c r="U39" s="9" t="s">
        <v>149</v>
      </c>
      <c r="V39" s="12" t="s">
        <v>150</v>
      </c>
      <c r="W39" s="9" t="s">
        <v>293</v>
      </c>
      <c r="X39" s="9" t="s">
        <v>66</v>
      </c>
      <c r="Y39" s="9">
        <v>54.955307438648603</v>
      </c>
      <c r="Z39" s="9">
        <v>-7.4483615976328599</v>
      </c>
      <c r="AA39" s="9"/>
      <c r="AB39" s="13" t="s">
        <v>673</v>
      </c>
      <c r="AC39" s="9" t="s">
        <v>13</v>
      </c>
      <c r="AD39" s="14">
        <v>43718</v>
      </c>
      <c r="AE39" s="9">
        <v>2019</v>
      </c>
      <c r="AF39" s="14">
        <v>43762</v>
      </c>
      <c r="AG39" s="9">
        <v>44</v>
      </c>
      <c r="AH39" s="14">
        <v>45589</v>
      </c>
      <c r="AI39" s="9" t="s">
        <v>75</v>
      </c>
      <c r="AJ39" s="9"/>
      <c r="AK39" s="9"/>
      <c r="AL39" s="9" t="s">
        <v>33</v>
      </c>
      <c r="AM39" s="9" t="s">
        <v>72</v>
      </c>
      <c r="AN39" s="15" t="s">
        <v>294</v>
      </c>
      <c r="AO39" s="12"/>
      <c r="AP39" s="19"/>
      <c r="AQ39" s="16" t="s">
        <v>376</v>
      </c>
      <c r="AR39" s="9" t="s">
        <v>24</v>
      </c>
      <c r="AS39" s="17"/>
      <c r="AT39" s="17"/>
      <c r="AU39" s="9">
        <v>0</v>
      </c>
      <c r="AV39" s="9">
        <v>0</v>
      </c>
      <c r="AW39" s="9">
        <v>0</v>
      </c>
      <c r="AX39" s="9">
        <v>0</v>
      </c>
      <c r="AY39" s="9">
        <v>0</v>
      </c>
      <c r="AZ39" s="9">
        <v>1</v>
      </c>
      <c r="BA39" s="9">
        <v>1</v>
      </c>
      <c r="BB39" s="9">
        <v>1</v>
      </c>
      <c r="BC39" s="9">
        <v>1</v>
      </c>
      <c r="BD39" s="9">
        <v>1</v>
      </c>
      <c r="BE39" s="9">
        <v>1</v>
      </c>
    </row>
    <row r="40" spans="1:57" ht="15" customHeight="1" x14ac:dyDescent="0.25">
      <c r="A40" s="9">
        <v>55</v>
      </c>
      <c r="B40" s="9" t="s">
        <v>232</v>
      </c>
      <c r="C40" s="9" t="s">
        <v>580</v>
      </c>
      <c r="D40" s="8">
        <v>80000</v>
      </c>
      <c r="E40" s="10">
        <v>75.8</v>
      </c>
      <c r="F40" s="9" t="s">
        <v>581</v>
      </c>
      <c r="G40" s="9"/>
      <c r="H40" s="9"/>
      <c r="I40" s="9"/>
      <c r="J40" s="9"/>
      <c r="K40" s="9"/>
      <c r="L40" s="9"/>
      <c r="M40" s="9"/>
      <c r="N40" s="9"/>
      <c r="O40" s="9"/>
      <c r="P40" s="9"/>
      <c r="Q40" s="9"/>
      <c r="R40" s="9"/>
      <c r="S40" s="9"/>
      <c r="T40" s="11"/>
      <c r="U40" s="9" t="s">
        <v>231</v>
      </c>
      <c r="V40" s="12" t="s">
        <v>233</v>
      </c>
      <c r="W40" s="9" t="s">
        <v>302</v>
      </c>
      <c r="X40" s="9" t="s">
        <v>51</v>
      </c>
      <c r="Y40" s="9">
        <v>53.023832726920702</v>
      </c>
      <c r="Z40" s="9">
        <v>-7.3501959974897098</v>
      </c>
      <c r="AA40" s="9"/>
      <c r="AB40" s="13" t="s">
        <v>472</v>
      </c>
      <c r="AC40" s="9" t="s">
        <v>13</v>
      </c>
      <c r="AD40" s="14">
        <v>43727</v>
      </c>
      <c r="AE40" s="9">
        <v>2019</v>
      </c>
      <c r="AF40" s="14">
        <v>44200</v>
      </c>
      <c r="AG40" s="9">
        <v>473</v>
      </c>
      <c r="AH40" s="14">
        <v>46026</v>
      </c>
      <c r="AI40" s="9" t="s">
        <v>74</v>
      </c>
      <c r="AJ40" s="9">
        <v>17.34</v>
      </c>
      <c r="AK40" s="9">
        <v>0.34</v>
      </c>
      <c r="AL40" s="9" t="s">
        <v>36</v>
      </c>
      <c r="AM40" s="9" t="s">
        <v>24</v>
      </c>
      <c r="AN40" s="15" t="s">
        <v>303</v>
      </c>
      <c r="AO40" s="12"/>
      <c r="AP40" s="12" t="s">
        <v>359</v>
      </c>
      <c r="AQ40" s="16" t="s">
        <v>377</v>
      </c>
      <c r="AR40" s="9" t="s">
        <v>72</v>
      </c>
      <c r="AS40" s="17" t="s">
        <v>439</v>
      </c>
      <c r="AT40" s="12" t="s">
        <v>445</v>
      </c>
      <c r="AU40" s="9">
        <v>0</v>
      </c>
      <c r="AV40" s="9">
        <v>0</v>
      </c>
      <c r="AW40" s="9">
        <v>0</v>
      </c>
      <c r="AX40" s="9">
        <v>0</v>
      </c>
      <c r="AY40" s="9">
        <v>0</v>
      </c>
      <c r="AZ40" s="9">
        <v>1</v>
      </c>
      <c r="BA40" s="9">
        <v>1</v>
      </c>
      <c r="BB40" s="9">
        <v>1</v>
      </c>
      <c r="BC40" s="9">
        <v>1</v>
      </c>
      <c r="BD40" s="9">
        <v>1</v>
      </c>
      <c r="BE40" s="9">
        <v>1</v>
      </c>
    </row>
    <row r="41" spans="1:57" ht="15" customHeight="1" x14ac:dyDescent="0.25">
      <c r="A41" s="9">
        <v>58</v>
      </c>
      <c r="B41" s="9" t="s">
        <v>152</v>
      </c>
      <c r="C41" s="9" t="s">
        <v>527</v>
      </c>
      <c r="D41" s="8">
        <v>20000</v>
      </c>
      <c r="E41" s="10">
        <v>8.76</v>
      </c>
      <c r="F41" s="9" t="s">
        <v>582</v>
      </c>
      <c r="G41" s="9"/>
      <c r="H41" s="9"/>
      <c r="I41" s="9"/>
      <c r="J41" s="9"/>
      <c r="K41" s="9"/>
      <c r="L41" s="9"/>
      <c r="M41" s="9"/>
      <c r="N41" s="9"/>
      <c r="O41" s="9"/>
      <c r="P41" s="9"/>
      <c r="Q41" s="9"/>
      <c r="R41" s="9"/>
      <c r="S41" s="9"/>
      <c r="T41" s="11" t="s">
        <v>583</v>
      </c>
      <c r="U41" s="9" t="s">
        <v>151</v>
      </c>
      <c r="V41" s="12" t="s">
        <v>153</v>
      </c>
      <c r="W41" s="9" t="s">
        <v>300</v>
      </c>
      <c r="X41" s="9" t="s">
        <v>61</v>
      </c>
      <c r="Y41" s="9">
        <v>53.503057771861997</v>
      </c>
      <c r="Z41" s="9">
        <v>-7.2292279667548698</v>
      </c>
      <c r="AA41" s="9"/>
      <c r="AB41" s="13" t="s">
        <v>472</v>
      </c>
      <c r="AC41" s="9" t="s">
        <v>13</v>
      </c>
      <c r="AD41" s="14">
        <v>43944</v>
      </c>
      <c r="AE41" s="9">
        <v>2020</v>
      </c>
      <c r="AF41" s="14">
        <v>44092</v>
      </c>
      <c r="AG41" s="9">
        <v>148</v>
      </c>
      <c r="AH41" s="14">
        <v>45918</v>
      </c>
      <c r="AI41" s="9" t="s">
        <v>75</v>
      </c>
      <c r="AJ41" s="9">
        <v>922</v>
      </c>
      <c r="AK41" s="9">
        <v>2.4</v>
      </c>
      <c r="AL41" s="9" t="s">
        <v>44</v>
      </c>
      <c r="AM41" s="9" t="s">
        <v>24</v>
      </c>
      <c r="AN41" s="15" t="s">
        <v>301</v>
      </c>
      <c r="AO41" s="12"/>
      <c r="AP41" s="12" t="s">
        <v>360</v>
      </c>
      <c r="AQ41" s="16" t="s">
        <v>378</v>
      </c>
      <c r="AR41" s="9" t="s">
        <v>24</v>
      </c>
      <c r="AS41" s="17"/>
      <c r="AT41" s="17"/>
      <c r="AU41" s="9">
        <v>0</v>
      </c>
      <c r="AV41" s="9">
        <v>0</v>
      </c>
      <c r="AW41" s="9">
        <v>0</v>
      </c>
      <c r="AX41" s="9">
        <v>0</v>
      </c>
      <c r="AY41" s="9">
        <v>0</v>
      </c>
      <c r="AZ41" s="9">
        <v>1</v>
      </c>
      <c r="BA41" s="9">
        <v>1</v>
      </c>
      <c r="BB41" s="9">
        <v>1</v>
      </c>
      <c r="BC41" s="9">
        <v>1</v>
      </c>
      <c r="BD41" s="9">
        <v>1</v>
      </c>
      <c r="BE41" s="9">
        <v>1</v>
      </c>
    </row>
    <row r="42" spans="1:57" ht="15" customHeight="1" x14ac:dyDescent="0.25">
      <c r="A42" s="9">
        <v>60</v>
      </c>
      <c r="B42" s="9">
        <v>154926</v>
      </c>
      <c r="C42" s="9" t="s">
        <v>584</v>
      </c>
      <c r="D42" s="8">
        <v>90000</v>
      </c>
      <c r="E42" s="10">
        <v>21.202000000000002</v>
      </c>
      <c r="F42" s="9" t="s">
        <v>585</v>
      </c>
      <c r="G42" s="9"/>
      <c r="H42" s="9"/>
      <c r="I42" s="9"/>
      <c r="J42" s="9"/>
      <c r="K42" s="9"/>
      <c r="L42" s="9"/>
      <c r="M42" s="9"/>
      <c r="N42" s="9"/>
      <c r="O42" s="9"/>
      <c r="P42" s="9"/>
      <c r="Q42" s="9"/>
      <c r="R42" s="9"/>
      <c r="S42" s="9"/>
      <c r="T42" s="11"/>
      <c r="U42" s="9" t="s">
        <v>154</v>
      </c>
      <c r="V42" s="12" t="s">
        <v>488</v>
      </c>
      <c r="W42" s="9" t="s">
        <v>298</v>
      </c>
      <c r="X42" s="9" t="s">
        <v>49</v>
      </c>
      <c r="Y42" s="9">
        <v>51.899296976249303</v>
      </c>
      <c r="Z42" s="9">
        <v>-8.3809491618308503</v>
      </c>
      <c r="AA42" s="9" t="s">
        <v>16</v>
      </c>
      <c r="AB42" s="13" t="s">
        <v>472</v>
      </c>
      <c r="AC42" s="9" t="s">
        <v>13</v>
      </c>
      <c r="AD42" s="14">
        <v>42130</v>
      </c>
      <c r="AE42" s="9">
        <v>2015</v>
      </c>
      <c r="AF42" s="14">
        <v>42264</v>
      </c>
      <c r="AG42" s="9">
        <v>134</v>
      </c>
      <c r="AH42" s="14">
        <v>45917</v>
      </c>
      <c r="AI42" s="9" t="s">
        <v>75</v>
      </c>
      <c r="AJ42" s="9"/>
      <c r="AK42" s="9"/>
      <c r="AL42" s="9"/>
      <c r="AM42" s="9" t="s">
        <v>24</v>
      </c>
      <c r="AN42" s="15" t="s">
        <v>483</v>
      </c>
      <c r="AO42" s="17"/>
      <c r="AP42" s="12" t="s">
        <v>489</v>
      </c>
      <c r="AQ42" s="16" t="s">
        <v>490</v>
      </c>
      <c r="AR42" s="9" t="s">
        <v>72</v>
      </c>
      <c r="AS42" s="9" t="s">
        <v>689</v>
      </c>
      <c r="AT42" s="17" t="s">
        <v>491</v>
      </c>
      <c r="AU42" s="9"/>
      <c r="AV42" s="9"/>
      <c r="AW42" s="9"/>
      <c r="AX42" s="9"/>
      <c r="AY42" s="9"/>
      <c r="AZ42" s="9"/>
      <c r="BA42" s="9"/>
      <c r="BB42" s="9"/>
      <c r="BC42" s="9"/>
      <c r="BD42" s="9"/>
      <c r="BE42" s="9"/>
    </row>
    <row r="43" spans="1:57" ht="15" customHeight="1" x14ac:dyDescent="0.25">
      <c r="A43" s="9">
        <v>60.1</v>
      </c>
      <c r="B43" s="9" t="s">
        <v>155</v>
      </c>
      <c r="C43" s="9" t="s">
        <v>679</v>
      </c>
      <c r="D43" s="8">
        <f>D42</f>
        <v>90000</v>
      </c>
      <c r="E43" s="10">
        <f>E42</f>
        <v>21.202000000000002</v>
      </c>
      <c r="F43" s="9"/>
      <c r="G43" s="9"/>
      <c r="H43" s="9"/>
      <c r="I43" s="9"/>
      <c r="J43" s="9"/>
      <c r="K43" s="9"/>
      <c r="L43" s="9"/>
      <c r="M43" s="9"/>
      <c r="N43" s="9"/>
      <c r="O43" s="9"/>
      <c r="P43" s="9"/>
      <c r="Q43" s="9"/>
      <c r="R43" s="9"/>
      <c r="S43" s="9"/>
      <c r="T43" s="11"/>
      <c r="U43" s="9" t="s">
        <v>154</v>
      </c>
      <c r="V43" s="26" t="s">
        <v>487</v>
      </c>
      <c r="W43" s="9" t="s">
        <v>298</v>
      </c>
      <c r="X43" s="9" t="s">
        <v>49</v>
      </c>
      <c r="Y43" s="9">
        <v>51.899296976249303</v>
      </c>
      <c r="Z43" s="9">
        <v>-8.3809491618308503</v>
      </c>
      <c r="AA43" s="9" t="s">
        <v>16</v>
      </c>
      <c r="AB43" s="13" t="s">
        <v>673</v>
      </c>
      <c r="AC43" s="9" t="s">
        <v>25</v>
      </c>
      <c r="AD43" s="14">
        <v>44034</v>
      </c>
      <c r="AE43" s="9">
        <v>2020</v>
      </c>
      <c r="AF43" s="14">
        <v>44085</v>
      </c>
      <c r="AG43" s="9">
        <v>51</v>
      </c>
      <c r="AH43" s="14">
        <v>45911</v>
      </c>
      <c r="AI43" s="9" t="s">
        <v>73</v>
      </c>
      <c r="AJ43" s="9">
        <v>20100</v>
      </c>
      <c r="AK43" s="9">
        <v>2.0099999999999998</v>
      </c>
      <c r="AL43" s="9" t="s">
        <v>32</v>
      </c>
      <c r="AM43" s="9" t="s">
        <v>72</v>
      </c>
      <c r="AN43" s="15" t="s">
        <v>299</v>
      </c>
      <c r="AO43" s="12"/>
      <c r="AP43" s="12"/>
      <c r="AQ43" s="16"/>
      <c r="AR43" s="9" t="s">
        <v>24</v>
      </c>
      <c r="AS43" s="17"/>
      <c r="AT43" s="17"/>
      <c r="AU43" s="9">
        <v>0</v>
      </c>
      <c r="AV43" s="9">
        <v>0</v>
      </c>
      <c r="AW43" s="9">
        <v>0</v>
      </c>
      <c r="AX43" s="9">
        <v>0</v>
      </c>
      <c r="AY43" s="9">
        <v>0</v>
      </c>
      <c r="AZ43" s="9">
        <v>0</v>
      </c>
      <c r="BA43" s="9">
        <v>0</v>
      </c>
      <c r="BB43" s="9">
        <v>0</v>
      </c>
      <c r="BC43" s="9">
        <v>0</v>
      </c>
      <c r="BD43" s="9">
        <v>0</v>
      </c>
      <c r="BE43" s="9">
        <v>0</v>
      </c>
    </row>
    <row r="44" spans="1:57" ht="15" customHeight="1" x14ac:dyDescent="0.25">
      <c r="A44" s="9">
        <v>61</v>
      </c>
      <c r="B44" s="9" t="s">
        <v>157</v>
      </c>
      <c r="C44" s="9" t="s">
        <v>586</v>
      </c>
      <c r="D44" s="8">
        <v>50000</v>
      </c>
      <c r="E44" s="10">
        <v>40.299999999999997</v>
      </c>
      <c r="F44" s="9" t="s">
        <v>587</v>
      </c>
      <c r="G44" s="9"/>
      <c r="H44" s="9"/>
      <c r="I44" s="9"/>
      <c r="J44" s="9">
        <v>15000</v>
      </c>
      <c r="K44" s="18">
        <v>20500</v>
      </c>
      <c r="L44" s="9"/>
      <c r="M44" s="9">
        <v>9000</v>
      </c>
      <c r="N44" s="9"/>
      <c r="O44" s="9"/>
      <c r="P44" s="18">
        <v>5500</v>
      </c>
      <c r="Q44" s="9"/>
      <c r="R44" s="9"/>
      <c r="S44" s="9"/>
      <c r="T44" s="11" t="s">
        <v>588</v>
      </c>
      <c r="U44" s="9" t="s">
        <v>156</v>
      </c>
      <c r="V44" s="12" t="s">
        <v>158</v>
      </c>
      <c r="W44" s="9" t="s">
        <v>326</v>
      </c>
      <c r="X44" s="9" t="s">
        <v>69</v>
      </c>
      <c r="Y44" s="9">
        <v>53.286822763781402</v>
      </c>
      <c r="Z44" s="9">
        <v>-7.5234264924338303</v>
      </c>
      <c r="AA44" s="9"/>
      <c r="AB44" s="13" t="s">
        <v>438</v>
      </c>
      <c r="AC44" s="9" t="s">
        <v>15</v>
      </c>
      <c r="AD44" s="14">
        <v>44035</v>
      </c>
      <c r="AE44" s="9">
        <v>2020</v>
      </c>
      <c r="AF44" s="14">
        <v>45320</v>
      </c>
      <c r="AG44" s="9">
        <v>1285</v>
      </c>
      <c r="AH44" s="14">
        <v>47147</v>
      </c>
      <c r="AI44" s="9" t="s">
        <v>76</v>
      </c>
      <c r="AJ44" s="9">
        <v>2440</v>
      </c>
      <c r="AK44" s="9">
        <v>2.14</v>
      </c>
      <c r="AL44" s="9" t="s">
        <v>41</v>
      </c>
      <c r="AM44" s="9" t="s">
        <v>24</v>
      </c>
      <c r="AN44" s="15" t="s">
        <v>327</v>
      </c>
      <c r="AO44" s="12" t="s">
        <v>394</v>
      </c>
      <c r="AP44" s="12"/>
      <c r="AQ44" s="16"/>
      <c r="AR44" s="9" t="s">
        <v>72</v>
      </c>
      <c r="AS44" s="17" t="s">
        <v>439</v>
      </c>
      <c r="AT44" s="12" t="s">
        <v>446</v>
      </c>
      <c r="AU44" s="9">
        <v>1</v>
      </c>
      <c r="AV44" s="9">
        <v>1</v>
      </c>
      <c r="AW44" s="9">
        <v>0</v>
      </c>
      <c r="AX44" s="9">
        <v>1</v>
      </c>
      <c r="AY44" s="9">
        <v>1</v>
      </c>
      <c r="AZ44" s="9">
        <v>0</v>
      </c>
      <c r="BA44" s="9">
        <v>0</v>
      </c>
      <c r="BB44" s="9">
        <v>0</v>
      </c>
      <c r="BC44" s="9">
        <v>0</v>
      </c>
      <c r="BD44" s="9">
        <v>0</v>
      </c>
      <c r="BE44" s="9">
        <v>0</v>
      </c>
    </row>
    <row r="45" spans="1:57" ht="15" customHeight="1" x14ac:dyDescent="0.25">
      <c r="A45" s="9">
        <v>62</v>
      </c>
      <c r="B45" s="9" t="s">
        <v>160</v>
      </c>
      <c r="C45" s="9" t="s">
        <v>577</v>
      </c>
      <c r="D45" s="8">
        <v>80000</v>
      </c>
      <c r="E45" s="10"/>
      <c r="F45" s="9" t="s">
        <v>589</v>
      </c>
      <c r="G45" s="9"/>
      <c r="H45" s="9"/>
      <c r="I45" s="9"/>
      <c r="J45" s="9"/>
      <c r="K45" s="9"/>
      <c r="L45" s="9"/>
      <c r="M45" s="9"/>
      <c r="N45" s="9"/>
      <c r="O45" s="9"/>
      <c r="P45" s="9"/>
      <c r="Q45" s="9"/>
      <c r="R45" s="9"/>
      <c r="S45" s="9"/>
      <c r="T45" s="11">
        <v>82</v>
      </c>
      <c r="U45" s="9" t="s">
        <v>159</v>
      </c>
      <c r="V45" s="12" t="s">
        <v>161</v>
      </c>
      <c r="W45" s="9" t="s">
        <v>291</v>
      </c>
      <c r="X45" s="9" t="s">
        <v>68</v>
      </c>
      <c r="Y45" s="9">
        <v>52.310915008696597</v>
      </c>
      <c r="Z45" s="9">
        <v>-7.3085676921677196</v>
      </c>
      <c r="AA45" s="9"/>
      <c r="AB45" s="13" t="s">
        <v>472</v>
      </c>
      <c r="AC45" s="9" t="s">
        <v>13</v>
      </c>
      <c r="AD45" s="14">
        <v>44127</v>
      </c>
      <c r="AE45" s="9">
        <v>2020</v>
      </c>
      <c r="AF45" s="14">
        <v>44294</v>
      </c>
      <c r="AG45" s="9">
        <v>167</v>
      </c>
      <c r="AH45" s="14">
        <v>46120</v>
      </c>
      <c r="AI45" s="9" t="s">
        <v>74</v>
      </c>
      <c r="AJ45" s="9">
        <v>1617</v>
      </c>
      <c r="AK45" s="9">
        <v>6.43</v>
      </c>
      <c r="AL45" s="9" t="s">
        <v>43</v>
      </c>
      <c r="AM45" s="9" t="s">
        <v>24</v>
      </c>
      <c r="AN45" s="15" t="s">
        <v>304</v>
      </c>
      <c r="AO45" s="12"/>
      <c r="AP45" s="12" t="s">
        <v>361</v>
      </c>
      <c r="AQ45" s="16" t="s">
        <v>379</v>
      </c>
      <c r="AR45" s="9" t="s">
        <v>24</v>
      </c>
      <c r="AS45" s="17"/>
      <c r="AT45" s="17"/>
      <c r="AU45" s="9">
        <v>0</v>
      </c>
      <c r="AV45" s="9">
        <v>0</v>
      </c>
      <c r="AW45" s="9">
        <v>0</v>
      </c>
      <c r="AX45" s="9">
        <v>0</v>
      </c>
      <c r="AY45" s="9">
        <v>0</v>
      </c>
      <c r="AZ45" s="9">
        <v>1</v>
      </c>
      <c r="BA45" s="9">
        <v>1</v>
      </c>
      <c r="BB45" s="9">
        <v>1</v>
      </c>
      <c r="BC45" s="9">
        <v>1</v>
      </c>
      <c r="BD45" s="9">
        <v>1</v>
      </c>
      <c r="BE45" s="9">
        <v>1</v>
      </c>
    </row>
    <row r="46" spans="1:57" ht="15" customHeight="1" x14ac:dyDescent="0.25">
      <c r="A46" s="9">
        <v>64</v>
      </c>
      <c r="B46" s="9" t="s">
        <v>163</v>
      </c>
      <c r="C46" s="9" t="s">
        <v>590</v>
      </c>
      <c r="D46" s="8">
        <v>29800</v>
      </c>
      <c r="E46" s="10">
        <v>20</v>
      </c>
      <c r="F46" s="9" t="s">
        <v>591</v>
      </c>
      <c r="G46" s="9" t="s">
        <v>72</v>
      </c>
      <c r="H46" s="9">
        <v>10000</v>
      </c>
      <c r="I46" s="9"/>
      <c r="J46" s="9"/>
      <c r="K46" s="9" t="s">
        <v>72</v>
      </c>
      <c r="L46" s="9"/>
      <c r="M46" s="9"/>
      <c r="N46" s="9"/>
      <c r="O46" s="9"/>
      <c r="P46" s="9"/>
      <c r="Q46" s="9"/>
      <c r="R46" s="9"/>
      <c r="S46" s="9"/>
      <c r="T46" s="11">
        <v>1</v>
      </c>
      <c r="U46" s="9" t="s">
        <v>162</v>
      </c>
      <c r="V46" s="12" t="s">
        <v>164</v>
      </c>
      <c r="W46" s="9" t="s">
        <v>297</v>
      </c>
      <c r="X46" s="9" t="s">
        <v>65</v>
      </c>
      <c r="Y46" s="9">
        <v>53.002717355431201</v>
      </c>
      <c r="Z46" s="9">
        <v>-8.0166185666399503</v>
      </c>
      <c r="AA46" s="9"/>
      <c r="AB46" s="13" t="s">
        <v>472</v>
      </c>
      <c r="AC46" s="9" t="s">
        <v>13</v>
      </c>
      <c r="AD46" s="14">
        <v>44148</v>
      </c>
      <c r="AE46" s="9">
        <v>2020</v>
      </c>
      <c r="AF46" s="14">
        <v>44412</v>
      </c>
      <c r="AG46" s="9">
        <v>264</v>
      </c>
      <c r="AH46" s="14">
        <v>46238</v>
      </c>
      <c r="AI46" s="9" t="s">
        <v>74</v>
      </c>
      <c r="AJ46" s="9">
        <v>55.2</v>
      </c>
      <c r="AK46" s="9">
        <v>2.31</v>
      </c>
      <c r="AL46" s="9" t="s">
        <v>42</v>
      </c>
      <c r="AM46" s="9" t="s">
        <v>24</v>
      </c>
      <c r="AN46" s="15" t="s">
        <v>305</v>
      </c>
      <c r="AO46" s="12"/>
      <c r="AP46" s="12" t="s">
        <v>362</v>
      </c>
      <c r="AQ46" s="16" t="s">
        <v>380</v>
      </c>
      <c r="AR46" s="9" t="s">
        <v>24</v>
      </c>
      <c r="AS46" s="17"/>
      <c r="AT46" s="17"/>
      <c r="AU46" s="9">
        <v>0</v>
      </c>
      <c r="AV46" s="9">
        <v>0</v>
      </c>
      <c r="AW46" s="9">
        <v>0</v>
      </c>
      <c r="AX46" s="9">
        <v>0</v>
      </c>
      <c r="AY46" s="9">
        <v>0</v>
      </c>
      <c r="AZ46" s="9">
        <v>1</v>
      </c>
      <c r="BA46" s="9">
        <v>1</v>
      </c>
      <c r="BB46" s="9">
        <v>1</v>
      </c>
      <c r="BC46" s="9">
        <v>1</v>
      </c>
      <c r="BD46" s="9">
        <v>1</v>
      </c>
      <c r="BE46" s="9">
        <v>1</v>
      </c>
    </row>
    <row r="47" spans="1:57" ht="15" customHeight="1" x14ac:dyDescent="0.25">
      <c r="A47" s="9">
        <v>66</v>
      </c>
      <c r="B47" s="9" t="s">
        <v>166</v>
      </c>
      <c r="C47" s="9" t="s">
        <v>592</v>
      </c>
      <c r="D47" s="8">
        <v>60500</v>
      </c>
      <c r="E47" s="10">
        <v>37.9</v>
      </c>
      <c r="F47" s="9" t="s">
        <v>593</v>
      </c>
      <c r="G47" s="18">
        <v>42500</v>
      </c>
      <c r="H47" s="9"/>
      <c r="I47" s="9"/>
      <c r="J47" s="13">
        <v>18000</v>
      </c>
      <c r="K47" s="9"/>
      <c r="L47" s="9"/>
      <c r="M47" s="9"/>
      <c r="N47" s="9"/>
      <c r="O47" s="9"/>
      <c r="P47" s="9"/>
      <c r="Q47" s="9"/>
      <c r="R47" s="9"/>
      <c r="S47" s="9"/>
      <c r="T47" s="11" t="s">
        <v>594</v>
      </c>
      <c r="U47" s="9" t="s">
        <v>165</v>
      </c>
      <c r="V47" s="12" t="s">
        <v>167</v>
      </c>
      <c r="W47" s="9" t="s">
        <v>307</v>
      </c>
      <c r="X47" s="9" t="s">
        <v>168</v>
      </c>
      <c r="Y47" s="9">
        <v>54.186277253695202</v>
      </c>
      <c r="Z47" s="9">
        <v>-9.2360018423799399</v>
      </c>
      <c r="AA47" s="9"/>
      <c r="AB47" s="13" t="s">
        <v>472</v>
      </c>
      <c r="AC47" s="9" t="s">
        <v>13</v>
      </c>
      <c r="AD47" s="14">
        <v>44235</v>
      </c>
      <c r="AE47" s="9">
        <v>2021</v>
      </c>
      <c r="AF47" s="14">
        <v>44719</v>
      </c>
      <c r="AG47" s="9">
        <v>484</v>
      </c>
      <c r="AH47" s="14">
        <v>46545</v>
      </c>
      <c r="AI47" s="9" t="s">
        <v>74</v>
      </c>
      <c r="AJ47" s="9">
        <v>99</v>
      </c>
      <c r="AK47" s="9">
        <v>13.23</v>
      </c>
      <c r="AL47" s="9" t="s">
        <v>38</v>
      </c>
      <c r="AM47" s="9" t="s">
        <v>24</v>
      </c>
      <c r="AN47" s="15" t="s">
        <v>308</v>
      </c>
      <c r="AO47" s="12"/>
      <c r="AP47" s="12" t="s">
        <v>363</v>
      </c>
      <c r="AQ47" s="16" t="s">
        <v>381</v>
      </c>
      <c r="AR47" s="9" t="s">
        <v>72</v>
      </c>
      <c r="AS47" s="17" t="s">
        <v>439</v>
      </c>
      <c r="AT47" s="12" t="s">
        <v>517</v>
      </c>
      <c r="AU47" s="9">
        <v>0</v>
      </c>
      <c r="AV47" s="9">
        <v>0</v>
      </c>
      <c r="AW47" s="9">
        <v>0</v>
      </c>
      <c r="AX47" s="9">
        <v>0</v>
      </c>
      <c r="AY47" s="9">
        <v>0</v>
      </c>
      <c r="AZ47" s="9">
        <v>1</v>
      </c>
      <c r="BA47" s="9">
        <v>1</v>
      </c>
      <c r="BB47" s="9">
        <v>1</v>
      </c>
      <c r="BC47" s="9">
        <v>0</v>
      </c>
      <c r="BD47" s="9">
        <v>1</v>
      </c>
      <c r="BE47" s="9">
        <v>1</v>
      </c>
    </row>
    <row r="48" spans="1:57" ht="15" customHeight="1" x14ac:dyDescent="0.25">
      <c r="A48" s="9">
        <v>70</v>
      </c>
      <c r="B48" s="9" t="s">
        <v>170</v>
      </c>
      <c r="C48" s="9" t="s">
        <v>675</v>
      </c>
      <c r="D48" s="8">
        <v>46000</v>
      </c>
      <c r="E48" s="10">
        <v>42</v>
      </c>
      <c r="F48" s="9" t="s">
        <v>595</v>
      </c>
      <c r="G48" s="9">
        <v>10500</v>
      </c>
      <c r="H48" s="9">
        <v>10000</v>
      </c>
      <c r="I48" s="9">
        <v>1500</v>
      </c>
      <c r="J48" s="9">
        <v>8000</v>
      </c>
      <c r="K48" s="9"/>
      <c r="L48" s="9"/>
      <c r="M48" s="9"/>
      <c r="N48" s="9">
        <v>4000</v>
      </c>
      <c r="O48" s="9">
        <v>4000</v>
      </c>
      <c r="P48" s="9">
        <v>8000</v>
      </c>
      <c r="Q48" s="9"/>
      <c r="R48" s="9"/>
      <c r="S48" s="9"/>
      <c r="T48" s="11"/>
      <c r="U48" s="9" t="s">
        <v>169</v>
      </c>
      <c r="V48" s="12" t="s">
        <v>171</v>
      </c>
      <c r="W48" s="9" t="s">
        <v>306</v>
      </c>
      <c r="X48" s="9" t="s">
        <v>60</v>
      </c>
      <c r="Y48" s="9">
        <v>53.630848369955402</v>
      </c>
      <c r="Z48" s="9">
        <v>-6.4208483408191803</v>
      </c>
      <c r="AA48" s="9" t="s">
        <v>16</v>
      </c>
      <c r="AB48" s="13" t="s">
        <v>472</v>
      </c>
      <c r="AC48" s="9" t="s">
        <v>25</v>
      </c>
      <c r="AD48" s="14">
        <v>44545</v>
      </c>
      <c r="AE48" s="9">
        <v>2021</v>
      </c>
      <c r="AF48" s="14">
        <v>44753</v>
      </c>
      <c r="AG48" s="9">
        <v>208</v>
      </c>
      <c r="AH48" s="14">
        <v>46579</v>
      </c>
      <c r="AI48" s="9" t="s">
        <v>73</v>
      </c>
      <c r="AJ48" s="9">
        <v>9064.14</v>
      </c>
      <c r="AK48" s="9">
        <v>3.78</v>
      </c>
      <c r="AL48" s="9" t="s">
        <v>39</v>
      </c>
      <c r="AM48" s="9" t="s">
        <v>24</v>
      </c>
      <c r="AN48" s="15" t="s">
        <v>309</v>
      </c>
      <c r="AO48" s="12"/>
      <c r="AP48" s="12"/>
      <c r="AQ48" s="16" t="s">
        <v>409</v>
      </c>
      <c r="AR48" s="9" t="s">
        <v>24</v>
      </c>
      <c r="AS48" s="17"/>
      <c r="AT48" s="17"/>
      <c r="AU48" s="9">
        <v>0</v>
      </c>
      <c r="AV48" s="9">
        <v>0</v>
      </c>
      <c r="AW48" s="9">
        <v>0</v>
      </c>
      <c r="AX48" s="9">
        <v>0</v>
      </c>
      <c r="AY48" s="9">
        <v>0</v>
      </c>
      <c r="AZ48" s="9">
        <v>1</v>
      </c>
      <c r="BA48" s="9">
        <v>1</v>
      </c>
      <c r="BB48" s="9">
        <v>1</v>
      </c>
      <c r="BC48" s="9">
        <v>1</v>
      </c>
      <c r="BD48" s="9">
        <v>1</v>
      </c>
      <c r="BE48" s="9">
        <v>1</v>
      </c>
    </row>
    <row r="49" spans="1:57" ht="15" customHeight="1" x14ac:dyDescent="0.25">
      <c r="A49" s="9">
        <v>71</v>
      </c>
      <c r="B49" s="9" t="s">
        <v>235</v>
      </c>
      <c r="C49" s="9" t="s">
        <v>596</v>
      </c>
      <c r="D49" s="8">
        <v>14000</v>
      </c>
      <c r="E49" s="10">
        <v>4.38</v>
      </c>
      <c r="F49" s="9" t="s">
        <v>597</v>
      </c>
      <c r="G49" s="9"/>
      <c r="H49" s="9"/>
      <c r="I49" s="9"/>
      <c r="J49" s="9"/>
      <c r="K49" s="9"/>
      <c r="L49" s="9"/>
      <c r="M49" s="9"/>
      <c r="N49" s="9"/>
      <c r="O49" s="9"/>
      <c r="P49" s="9"/>
      <c r="Q49" s="9"/>
      <c r="R49" s="9"/>
      <c r="S49" s="9"/>
      <c r="T49" s="11"/>
      <c r="U49" s="9" t="s">
        <v>234</v>
      </c>
      <c r="V49" s="12" t="s">
        <v>236</v>
      </c>
      <c r="W49" s="9" t="s">
        <v>312</v>
      </c>
      <c r="X49" s="9" t="s">
        <v>57</v>
      </c>
      <c r="Y49" s="9">
        <v>52.417591466325</v>
      </c>
      <c r="Z49" s="9">
        <v>-9.7300916456332001</v>
      </c>
      <c r="AA49" s="9" t="s">
        <v>16</v>
      </c>
      <c r="AB49" s="13" t="s">
        <v>472</v>
      </c>
      <c r="AC49" s="9" t="s">
        <v>25</v>
      </c>
      <c r="AD49" s="14">
        <v>44623</v>
      </c>
      <c r="AE49" s="9">
        <v>2022</v>
      </c>
      <c r="AF49" s="14">
        <v>44844</v>
      </c>
      <c r="AG49" s="9">
        <v>221</v>
      </c>
      <c r="AH49" s="14">
        <v>46670</v>
      </c>
      <c r="AI49" s="9" t="s">
        <v>73</v>
      </c>
      <c r="AJ49" s="9">
        <v>572</v>
      </c>
      <c r="AK49" s="9">
        <v>2.25</v>
      </c>
      <c r="AL49" s="9" t="s">
        <v>34</v>
      </c>
      <c r="AM49" s="9" t="s">
        <v>24</v>
      </c>
      <c r="AN49" s="15" t="s">
        <v>313</v>
      </c>
      <c r="AO49" s="12"/>
      <c r="AP49" s="12" t="s">
        <v>683</v>
      </c>
      <c r="AQ49" s="16" t="s">
        <v>410</v>
      </c>
      <c r="AR49" s="9" t="s">
        <v>72</v>
      </c>
      <c r="AS49" s="17" t="s">
        <v>439</v>
      </c>
      <c r="AT49" s="12" t="s">
        <v>447</v>
      </c>
      <c r="AU49" s="9">
        <v>0</v>
      </c>
      <c r="AV49" s="9">
        <v>0</v>
      </c>
      <c r="AW49" s="9">
        <v>0</v>
      </c>
      <c r="AX49" s="9">
        <v>0</v>
      </c>
      <c r="AY49" s="9">
        <v>0</v>
      </c>
      <c r="AZ49" s="9">
        <v>1</v>
      </c>
      <c r="BA49" s="9">
        <v>1</v>
      </c>
      <c r="BB49" s="9">
        <v>1</v>
      </c>
      <c r="BC49" s="9">
        <v>1</v>
      </c>
      <c r="BD49" s="9">
        <v>1</v>
      </c>
      <c r="BE49" s="9">
        <v>1</v>
      </c>
    </row>
    <row r="50" spans="1:57" ht="15" customHeight="1" x14ac:dyDescent="0.25">
      <c r="A50" s="9">
        <v>72</v>
      </c>
      <c r="B50" s="9" t="s">
        <v>173</v>
      </c>
      <c r="C50" s="9" t="s">
        <v>598</v>
      </c>
      <c r="D50" s="8"/>
      <c r="E50" s="10"/>
      <c r="F50" s="9" t="s">
        <v>599</v>
      </c>
      <c r="G50" s="9"/>
      <c r="H50" s="9"/>
      <c r="I50" s="9"/>
      <c r="J50" s="9"/>
      <c r="K50" s="9"/>
      <c r="L50" s="9"/>
      <c r="M50" s="9"/>
      <c r="N50" s="9"/>
      <c r="O50" s="9"/>
      <c r="P50" s="9"/>
      <c r="Q50" s="9"/>
      <c r="R50" s="9"/>
      <c r="S50" s="9"/>
      <c r="T50" s="11"/>
      <c r="U50" s="9" t="s">
        <v>172</v>
      </c>
      <c r="V50" s="12" t="s">
        <v>174</v>
      </c>
      <c r="W50" s="9" t="s">
        <v>310</v>
      </c>
      <c r="X50" s="9" t="s">
        <v>168</v>
      </c>
      <c r="Y50" s="9">
        <v>53.919395199999997</v>
      </c>
      <c r="Z50" s="9">
        <v>-8.9515288999999996</v>
      </c>
      <c r="AA50" s="9"/>
      <c r="AB50" s="13" t="s">
        <v>438</v>
      </c>
      <c r="AC50" s="9" t="s">
        <v>15</v>
      </c>
      <c r="AD50" s="14">
        <v>44755</v>
      </c>
      <c r="AE50" s="9">
        <v>2022</v>
      </c>
      <c r="AF50" s="14">
        <v>44809</v>
      </c>
      <c r="AG50" s="9">
        <v>54</v>
      </c>
      <c r="AH50" s="14">
        <v>46635</v>
      </c>
      <c r="AI50" s="9" t="s">
        <v>76</v>
      </c>
      <c r="AJ50" s="9">
        <v>3989</v>
      </c>
      <c r="AK50" s="9">
        <v>4</v>
      </c>
      <c r="AL50" s="9" t="s">
        <v>38</v>
      </c>
      <c r="AM50" s="9" t="s">
        <v>24</v>
      </c>
      <c r="AN50" s="15" t="s">
        <v>311</v>
      </c>
      <c r="AO50" s="12" t="s">
        <v>395</v>
      </c>
      <c r="AP50" s="12"/>
      <c r="AQ50" s="16"/>
      <c r="AR50" s="9" t="s">
        <v>24</v>
      </c>
      <c r="AS50" s="17"/>
      <c r="AT50" s="17"/>
      <c r="AU50" s="9">
        <v>1</v>
      </c>
      <c r="AV50" s="9">
        <v>1</v>
      </c>
      <c r="AW50" s="9">
        <v>1</v>
      </c>
      <c r="AX50" s="9">
        <v>1</v>
      </c>
      <c r="AY50" s="9">
        <v>1</v>
      </c>
      <c r="AZ50" s="9">
        <v>0</v>
      </c>
      <c r="BA50" s="9">
        <v>0</v>
      </c>
      <c r="BB50" s="9">
        <v>0</v>
      </c>
      <c r="BC50" s="9">
        <v>0</v>
      </c>
      <c r="BD50" s="9">
        <v>0</v>
      </c>
      <c r="BE50" s="9">
        <v>0</v>
      </c>
    </row>
    <row r="51" spans="1:57" ht="15" customHeight="1" x14ac:dyDescent="0.25">
      <c r="A51" s="9">
        <v>73</v>
      </c>
      <c r="B51" s="9" t="s">
        <v>176</v>
      </c>
      <c r="C51" s="9" t="s">
        <v>600</v>
      </c>
      <c r="D51" s="8">
        <v>80000</v>
      </c>
      <c r="E51" s="10"/>
      <c r="F51" s="9" t="s">
        <v>601</v>
      </c>
      <c r="G51" s="9"/>
      <c r="H51" s="9"/>
      <c r="I51" s="9"/>
      <c r="J51" s="9"/>
      <c r="K51" s="9"/>
      <c r="L51" s="9"/>
      <c r="M51" s="9"/>
      <c r="N51" s="9"/>
      <c r="O51" s="9"/>
      <c r="P51" s="9"/>
      <c r="Q51" s="9"/>
      <c r="R51" s="9"/>
      <c r="S51" s="9"/>
      <c r="T51" s="11"/>
      <c r="U51" s="9" t="s">
        <v>175</v>
      </c>
      <c r="V51" s="12" t="s">
        <v>177</v>
      </c>
      <c r="W51" s="9" t="s">
        <v>314</v>
      </c>
      <c r="X51" s="9" t="s">
        <v>65</v>
      </c>
      <c r="Y51" s="9">
        <v>52.768794273888901</v>
      </c>
      <c r="Z51" s="9">
        <v>-7.6904996454680798</v>
      </c>
      <c r="AA51" s="9" t="s">
        <v>16</v>
      </c>
      <c r="AB51" s="13" t="s">
        <v>472</v>
      </c>
      <c r="AC51" s="9" t="s">
        <v>25</v>
      </c>
      <c r="AD51" s="14">
        <v>44770</v>
      </c>
      <c r="AE51" s="9">
        <v>2022</v>
      </c>
      <c r="AF51" s="14">
        <v>44886</v>
      </c>
      <c r="AG51" s="9">
        <v>116</v>
      </c>
      <c r="AH51" s="14">
        <v>46712</v>
      </c>
      <c r="AI51" s="9" t="s">
        <v>73</v>
      </c>
      <c r="AJ51" s="9">
        <v>16166</v>
      </c>
      <c r="AK51" s="9">
        <v>13.75</v>
      </c>
      <c r="AL51" s="9" t="s">
        <v>42</v>
      </c>
      <c r="AM51" s="9" t="s">
        <v>24</v>
      </c>
      <c r="AN51" s="15" t="s">
        <v>315</v>
      </c>
      <c r="AO51" s="12"/>
      <c r="AP51" s="12" t="s">
        <v>684</v>
      </c>
      <c r="AQ51" s="16" t="s">
        <v>411</v>
      </c>
      <c r="AR51" s="9" t="s">
        <v>24</v>
      </c>
      <c r="AS51" s="17"/>
      <c r="AT51" s="17"/>
      <c r="AU51" s="9">
        <v>0</v>
      </c>
      <c r="AV51" s="9">
        <v>0</v>
      </c>
      <c r="AW51" s="9">
        <v>0</v>
      </c>
      <c r="AX51" s="9">
        <v>0</v>
      </c>
      <c r="AY51" s="9">
        <v>0</v>
      </c>
      <c r="AZ51" s="9">
        <v>1</v>
      </c>
      <c r="BA51" s="9">
        <v>1</v>
      </c>
      <c r="BB51" s="9">
        <v>1</v>
      </c>
      <c r="BC51" s="9">
        <v>1</v>
      </c>
      <c r="BD51" s="9">
        <v>1</v>
      </c>
      <c r="BE51" s="9">
        <v>1</v>
      </c>
    </row>
    <row r="52" spans="1:57" ht="15" customHeight="1" x14ac:dyDescent="0.25">
      <c r="A52" s="9">
        <v>74</v>
      </c>
      <c r="B52" s="9" t="s">
        <v>180</v>
      </c>
      <c r="C52" s="9" t="s">
        <v>602</v>
      </c>
      <c r="D52" s="8">
        <v>165000</v>
      </c>
      <c r="E52" s="10">
        <v>143.22999999999999</v>
      </c>
      <c r="F52" s="9" t="s">
        <v>603</v>
      </c>
      <c r="G52" s="9"/>
      <c r="H52" s="9"/>
      <c r="I52" s="9"/>
      <c r="J52" s="9"/>
      <c r="K52" s="9"/>
      <c r="L52" s="9"/>
      <c r="M52" s="9"/>
      <c r="N52" s="9">
        <v>20000</v>
      </c>
      <c r="O52" s="9">
        <v>130000</v>
      </c>
      <c r="P52" s="9"/>
      <c r="Q52" s="9"/>
      <c r="R52" s="9"/>
      <c r="S52" s="9">
        <v>15000</v>
      </c>
      <c r="T52" s="11"/>
      <c r="U52" s="9" t="s">
        <v>179</v>
      </c>
      <c r="V52" s="12" t="s">
        <v>181</v>
      </c>
      <c r="W52" s="9" t="s">
        <v>320</v>
      </c>
      <c r="X52" s="9" t="s">
        <v>53</v>
      </c>
      <c r="Y52" s="9">
        <v>53.1526661377534</v>
      </c>
      <c r="Z52" s="9">
        <v>-6.9904177836703099</v>
      </c>
      <c r="AA52" s="9" t="s">
        <v>16</v>
      </c>
      <c r="AB52" s="13" t="s">
        <v>472</v>
      </c>
      <c r="AC52" s="9" t="s">
        <v>25</v>
      </c>
      <c r="AD52" s="14">
        <v>44796</v>
      </c>
      <c r="AE52" s="9">
        <v>2022</v>
      </c>
      <c r="AF52" s="14">
        <v>45099</v>
      </c>
      <c r="AG52" s="9">
        <v>303</v>
      </c>
      <c r="AH52" s="14">
        <v>46926</v>
      </c>
      <c r="AI52" s="9" t="s">
        <v>73</v>
      </c>
      <c r="AJ52" s="9">
        <v>19296.099999999999</v>
      </c>
      <c r="AK52" s="9">
        <v>7.9</v>
      </c>
      <c r="AL52" s="9" t="s">
        <v>28</v>
      </c>
      <c r="AM52" s="9" t="s">
        <v>24</v>
      </c>
      <c r="AN52" s="15" t="s">
        <v>321</v>
      </c>
      <c r="AO52" s="12"/>
      <c r="AP52" s="12" t="s">
        <v>685</v>
      </c>
      <c r="AQ52" s="16" t="s">
        <v>412</v>
      </c>
      <c r="AR52" s="9" t="s">
        <v>72</v>
      </c>
      <c r="AS52" s="9" t="s">
        <v>689</v>
      </c>
      <c r="AT52" s="12" t="s">
        <v>448</v>
      </c>
      <c r="AU52" s="9">
        <v>0</v>
      </c>
      <c r="AV52" s="9">
        <v>0</v>
      </c>
      <c r="AW52" s="9">
        <v>0</v>
      </c>
      <c r="AX52" s="9">
        <v>0</v>
      </c>
      <c r="AY52" s="9">
        <v>0</v>
      </c>
      <c r="AZ52" s="9">
        <v>1</v>
      </c>
      <c r="BA52" s="9">
        <v>1</v>
      </c>
      <c r="BB52" s="9">
        <v>1</v>
      </c>
      <c r="BC52" s="9">
        <v>1</v>
      </c>
      <c r="BD52" s="9">
        <v>1</v>
      </c>
      <c r="BE52" s="9">
        <v>1</v>
      </c>
    </row>
    <row r="53" spans="1:57" ht="15" customHeight="1" x14ac:dyDescent="0.25">
      <c r="A53" s="9">
        <v>75</v>
      </c>
      <c r="B53" s="9" t="s">
        <v>183</v>
      </c>
      <c r="C53" s="9" t="s">
        <v>604</v>
      </c>
      <c r="D53" s="8">
        <v>50000</v>
      </c>
      <c r="E53" s="10">
        <v>49.1</v>
      </c>
      <c r="F53" s="13" t="s">
        <v>605</v>
      </c>
      <c r="G53" s="9"/>
      <c r="H53" s="9"/>
      <c r="I53" s="9"/>
      <c r="J53" s="9"/>
      <c r="K53" s="9"/>
      <c r="L53" s="9"/>
      <c r="M53" s="9"/>
      <c r="N53" s="9"/>
      <c r="O53" s="9"/>
      <c r="P53" s="9"/>
      <c r="Q53" s="9"/>
      <c r="R53" s="9"/>
      <c r="S53" s="9"/>
      <c r="T53" s="11"/>
      <c r="U53" s="9" t="s">
        <v>182</v>
      </c>
      <c r="V53" s="12" t="s">
        <v>184</v>
      </c>
      <c r="W53" s="9" t="s">
        <v>318</v>
      </c>
      <c r="X53" s="9" t="s">
        <v>60</v>
      </c>
      <c r="Y53" s="9">
        <v>53.844260861344999</v>
      </c>
      <c r="Z53" s="9">
        <v>-6.7553405314545403</v>
      </c>
      <c r="AA53" s="9" t="s">
        <v>16</v>
      </c>
      <c r="AB53" s="13" t="s">
        <v>472</v>
      </c>
      <c r="AC53" s="9" t="s">
        <v>25</v>
      </c>
      <c r="AD53" s="14">
        <v>44820</v>
      </c>
      <c r="AE53" s="9">
        <v>2022</v>
      </c>
      <c r="AF53" s="14">
        <v>44991</v>
      </c>
      <c r="AG53" s="9">
        <v>171</v>
      </c>
      <c r="AH53" s="14">
        <v>46818</v>
      </c>
      <c r="AI53" s="9" t="s">
        <v>73</v>
      </c>
      <c r="AJ53" s="9">
        <v>2205.8000000000002</v>
      </c>
      <c r="AK53" s="9">
        <v>5.31</v>
      </c>
      <c r="AL53" s="9" t="s">
        <v>39</v>
      </c>
      <c r="AM53" s="9" t="s">
        <v>24</v>
      </c>
      <c r="AN53" s="15" t="s">
        <v>319</v>
      </c>
      <c r="AO53" s="12"/>
      <c r="AP53" s="12"/>
      <c r="AQ53" s="16" t="s">
        <v>413</v>
      </c>
      <c r="AR53" s="9" t="s">
        <v>24</v>
      </c>
      <c r="AS53" s="17"/>
      <c r="AT53" s="17"/>
      <c r="AU53" s="9">
        <v>0</v>
      </c>
      <c r="AV53" s="9">
        <v>0</v>
      </c>
      <c r="AW53" s="9">
        <v>0</v>
      </c>
      <c r="AX53" s="9">
        <v>0</v>
      </c>
      <c r="AY53" s="9">
        <v>0</v>
      </c>
      <c r="AZ53" s="9">
        <v>1</v>
      </c>
      <c r="BA53" s="9">
        <v>1</v>
      </c>
      <c r="BB53" s="9">
        <v>1</v>
      </c>
      <c r="BC53" s="9">
        <v>1</v>
      </c>
      <c r="BD53" s="9">
        <v>1</v>
      </c>
      <c r="BE53" s="9">
        <v>1</v>
      </c>
    </row>
    <row r="54" spans="1:57" ht="15" customHeight="1" x14ac:dyDescent="0.25">
      <c r="A54" s="9">
        <v>76</v>
      </c>
      <c r="B54" s="9" t="s">
        <v>186</v>
      </c>
      <c r="C54" s="9" t="s">
        <v>606</v>
      </c>
      <c r="D54" s="8">
        <v>1642500</v>
      </c>
      <c r="E54" s="10">
        <v>19.8</v>
      </c>
      <c r="F54" s="13" t="s">
        <v>607</v>
      </c>
      <c r="G54" s="9"/>
      <c r="H54" s="9"/>
      <c r="I54" s="9"/>
      <c r="J54" s="9"/>
      <c r="K54" s="9"/>
      <c r="L54" s="9"/>
      <c r="M54" s="9"/>
      <c r="N54" s="9"/>
      <c r="O54" s="9"/>
      <c r="P54" s="9"/>
      <c r="Q54" s="9"/>
      <c r="R54" s="9"/>
      <c r="S54" s="9"/>
      <c r="T54" s="11" t="s">
        <v>608</v>
      </c>
      <c r="U54" s="9" t="s">
        <v>185</v>
      </c>
      <c r="V54" s="12" t="s">
        <v>187</v>
      </c>
      <c r="W54" s="9" t="s">
        <v>336</v>
      </c>
      <c r="X54" s="9" t="s">
        <v>48</v>
      </c>
      <c r="Y54" s="9">
        <v>52.802442736976097</v>
      </c>
      <c r="Z54" s="9">
        <v>-7.3494620692143702</v>
      </c>
      <c r="AA54" s="9"/>
      <c r="AB54" s="13" t="s">
        <v>472</v>
      </c>
      <c r="AC54" s="9" t="s">
        <v>13</v>
      </c>
      <c r="AD54" s="14">
        <v>44854</v>
      </c>
      <c r="AE54" s="9">
        <v>2022</v>
      </c>
      <c r="AF54" s="14">
        <v>45713</v>
      </c>
      <c r="AG54" s="9">
        <v>859</v>
      </c>
      <c r="AH54" s="14">
        <v>47539</v>
      </c>
      <c r="AI54" s="9" t="s">
        <v>74</v>
      </c>
      <c r="AJ54" s="9">
        <v>2102</v>
      </c>
      <c r="AK54" s="9">
        <v>6.86</v>
      </c>
      <c r="AL54" s="9" t="s">
        <v>35</v>
      </c>
      <c r="AM54" s="9" t="s">
        <v>24</v>
      </c>
      <c r="AN54" s="15" t="s">
        <v>337</v>
      </c>
      <c r="AO54" s="12"/>
      <c r="AP54" s="12" t="s">
        <v>364</v>
      </c>
      <c r="AQ54" s="16" t="s">
        <v>385</v>
      </c>
      <c r="AR54" s="9" t="s">
        <v>72</v>
      </c>
      <c r="AS54" s="17" t="s">
        <v>439</v>
      </c>
      <c r="AT54" s="12" t="s">
        <v>449</v>
      </c>
      <c r="AU54" s="9">
        <v>0</v>
      </c>
      <c r="AV54" s="9">
        <v>0</v>
      </c>
      <c r="AW54" s="9">
        <v>0</v>
      </c>
      <c r="AX54" s="9">
        <v>0</v>
      </c>
      <c r="AY54" s="9">
        <v>0</v>
      </c>
      <c r="AZ54" s="9">
        <v>1</v>
      </c>
      <c r="BA54" s="9">
        <v>1</v>
      </c>
      <c r="BB54" s="9">
        <v>1</v>
      </c>
      <c r="BC54" s="9">
        <v>1</v>
      </c>
      <c r="BD54" s="9">
        <v>1</v>
      </c>
      <c r="BE54" s="9">
        <v>1</v>
      </c>
    </row>
    <row r="55" spans="1:57" ht="15" customHeight="1" x14ac:dyDescent="0.25">
      <c r="A55" s="9">
        <v>78</v>
      </c>
      <c r="B55" s="9" t="s">
        <v>189</v>
      </c>
      <c r="C55" s="9" t="s">
        <v>610</v>
      </c>
      <c r="D55" s="8">
        <v>70000</v>
      </c>
      <c r="E55" s="10">
        <v>50</v>
      </c>
      <c r="F55" s="13" t="s">
        <v>611</v>
      </c>
      <c r="G55" s="9">
        <v>70000</v>
      </c>
      <c r="H55" s="9" t="s">
        <v>72</v>
      </c>
      <c r="I55" s="9"/>
      <c r="J55" s="9" t="s">
        <v>72</v>
      </c>
      <c r="K55" s="9"/>
      <c r="L55" s="9"/>
      <c r="M55" s="9"/>
      <c r="N55" s="9"/>
      <c r="O55" s="9"/>
      <c r="P55" s="9"/>
      <c r="Q55" s="9"/>
      <c r="R55" s="9"/>
      <c r="S55" s="9"/>
      <c r="T55" s="11" t="s">
        <v>612</v>
      </c>
      <c r="U55" s="9" t="s">
        <v>188</v>
      </c>
      <c r="V55" s="12" t="s">
        <v>190</v>
      </c>
      <c r="W55" s="9" t="s">
        <v>316</v>
      </c>
      <c r="X55" s="9" t="s">
        <v>60</v>
      </c>
      <c r="Y55" s="9">
        <v>53.751835141154203</v>
      </c>
      <c r="Z55" s="9">
        <v>-6.9494308241886502</v>
      </c>
      <c r="AA55" s="9"/>
      <c r="AB55" s="13" t="s">
        <v>472</v>
      </c>
      <c r="AC55" s="9" t="s">
        <v>13</v>
      </c>
      <c r="AD55" s="14">
        <v>44909</v>
      </c>
      <c r="AE55" s="9">
        <v>2022</v>
      </c>
      <c r="AF55" s="14">
        <v>44972</v>
      </c>
      <c r="AG55" s="9">
        <v>63</v>
      </c>
      <c r="AH55" s="14">
        <v>46798</v>
      </c>
      <c r="AI55" s="9" t="s">
        <v>74</v>
      </c>
      <c r="AJ55" s="9">
        <v>3158</v>
      </c>
      <c r="AK55" s="9">
        <v>4.24</v>
      </c>
      <c r="AL55" s="9" t="s">
        <v>39</v>
      </c>
      <c r="AM55" s="9" t="s">
        <v>24</v>
      </c>
      <c r="AN55" s="15" t="s">
        <v>317</v>
      </c>
      <c r="AO55" s="12"/>
      <c r="AP55" s="12" t="s">
        <v>365</v>
      </c>
      <c r="AQ55" s="16" t="s">
        <v>382</v>
      </c>
      <c r="AR55" s="9" t="s">
        <v>72</v>
      </c>
      <c r="AS55" s="9" t="s">
        <v>689</v>
      </c>
      <c r="AT55" s="17" t="s">
        <v>416</v>
      </c>
      <c r="AU55" s="9">
        <v>0</v>
      </c>
      <c r="AV55" s="9">
        <v>0</v>
      </c>
      <c r="AW55" s="9">
        <v>0</v>
      </c>
      <c r="AX55" s="9">
        <v>0</v>
      </c>
      <c r="AY55" s="9">
        <v>0</v>
      </c>
      <c r="AZ55" s="9">
        <v>1</v>
      </c>
      <c r="BA55" s="9">
        <v>1</v>
      </c>
      <c r="BB55" s="9">
        <v>1</v>
      </c>
      <c r="BC55" s="9">
        <v>1</v>
      </c>
      <c r="BD55" s="9">
        <v>1</v>
      </c>
      <c r="BE55" s="9">
        <v>1</v>
      </c>
    </row>
    <row r="56" spans="1:57" ht="15" customHeight="1" x14ac:dyDescent="0.25">
      <c r="A56" s="9">
        <v>79</v>
      </c>
      <c r="B56" s="9" t="s">
        <v>241</v>
      </c>
      <c r="C56" s="9" t="s">
        <v>613</v>
      </c>
      <c r="D56" s="8"/>
      <c r="E56" s="10"/>
      <c r="F56" s="13" t="s">
        <v>614</v>
      </c>
      <c r="G56" s="9"/>
      <c r="H56" s="9"/>
      <c r="I56" s="9"/>
      <c r="J56" s="9"/>
      <c r="K56" s="9"/>
      <c r="L56" s="9"/>
      <c r="M56" s="9"/>
      <c r="N56" s="9"/>
      <c r="O56" s="9"/>
      <c r="P56" s="9"/>
      <c r="Q56" s="9"/>
      <c r="R56" s="9"/>
      <c r="S56" s="9"/>
      <c r="T56" s="11"/>
      <c r="U56" s="9" t="s">
        <v>240</v>
      </c>
      <c r="V56" s="12" t="s">
        <v>242</v>
      </c>
      <c r="W56" s="9" t="s">
        <v>324</v>
      </c>
      <c r="X56" s="9" t="s">
        <v>49</v>
      </c>
      <c r="Y56" s="9">
        <v>51.914793243123803</v>
      </c>
      <c r="Z56" s="9">
        <v>-8.1529025501219703</v>
      </c>
      <c r="AA56" s="9" t="s">
        <v>16</v>
      </c>
      <c r="AB56" s="13" t="s">
        <v>472</v>
      </c>
      <c r="AC56" s="9" t="s">
        <v>25</v>
      </c>
      <c r="AD56" s="14">
        <v>45016</v>
      </c>
      <c r="AE56" s="9">
        <v>2023</v>
      </c>
      <c r="AF56" s="14">
        <v>45317</v>
      </c>
      <c r="AG56" s="9">
        <v>301</v>
      </c>
      <c r="AH56" s="14">
        <v>47144</v>
      </c>
      <c r="AI56" s="9" t="s">
        <v>73</v>
      </c>
      <c r="AJ56" s="9">
        <v>30117</v>
      </c>
      <c r="AK56" s="9">
        <v>24.05</v>
      </c>
      <c r="AL56" s="9" t="s">
        <v>32</v>
      </c>
      <c r="AM56" s="9" t="s">
        <v>24</v>
      </c>
      <c r="AN56" s="15" t="s">
        <v>325</v>
      </c>
      <c r="AO56" s="12"/>
      <c r="AP56" s="12" t="s">
        <v>686</v>
      </c>
      <c r="AQ56" s="16" t="s">
        <v>414</v>
      </c>
      <c r="AR56" s="9" t="s">
        <v>24</v>
      </c>
      <c r="AS56" s="17"/>
      <c r="AT56" s="17"/>
      <c r="AU56" s="9">
        <v>0</v>
      </c>
      <c r="AV56" s="9">
        <v>0</v>
      </c>
      <c r="AW56" s="9">
        <v>0</v>
      </c>
      <c r="AX56" s="9">
        <v>0</v>
      </c>
      <c r="AY56" s="9">
        <v>0</v>
      </c>
      <c r="AZ56" s="9">
        <v>1</v>
      </c>
      <c r="BA56" s="9">
        <v>1</v>
      </c>
      <c r="BB56" s="9">
        <v>1</v>
      </c>
      <c r="BC56" s="9">
        <v>1</v>
      </c>
      <c r="BD56" s="9">
        <v>1</v>
      </c>
      <c r="BE56" s="9">
        <v>1</v>
      </c>
    </row>
    <row r="57" spans="1:57" ht="15" customHeight="1" x14ac:dyDescent="0.25">
      <c r="A57" s="9">
        <v>80</v>
      </c>
      <c r="B57" s="9" t="s">
        <v>192</v>
      </c>
      <c r="C57" s="9" t="s">
        <v>615</v>
      </c>
      <c r="D57" s="8"/>
      <c r="E57" s="10">
        <v>29.35</v>
      </c>
      <c r="F57" s="13" t="s">
        <v>616</v>
      </c>
      <c r="G57" s="9"/>
      <c r="H57" s="9"/>
      <c r="I57" s="9"/>
      <c r="J57" s="9"/>
      <c r="K57" s="9"/>
      <c r="L57" s="9"/>
      <c r="M57" s="9"/>
      <c r="N57" s="9"/>
      <c r="O57" s="9"/>
      <c r="P57" s="9"/>
      <c r="Q57" s="9"/>
      <c r="R57" s="9"/>
      <c r="S57" s="9"/>
      <c r="T57" s="11"/>
      <c r="U57" s="9" t="s">
        <v>191</v>
      </c>
      <c r="V57" s="12" t="s">
        <v>193</v>
      </c>
      <c r="W57" s="9" t="s">
        <v>346</v>
      </c>
      <c r="X57" s="9" t="s">
        <v>66</v>
      </c>
      <c r="Y57" s="9">
        <v>54.975524703677401</v>
      </c>
      <c r="Z57" s="9">
        <v>-7.5639051276540199</v>
      </c>
      <c r="AA57" s="9"/>
      <c r="AB57" s="13" t="s">
        <v>438</v>
      </c>
      <c r="AC57" s="9" t="s">
        <v>15</v>
      </c>
      <c r="AD57" s="14">
        <v>45065</v>
      </c>
      <c r="AE57" s="9">
        <v>2023</v>
      </c>
      <c r="AF57" s="14">
        <v>45821</v>
      </c>
      <c r="AG57" s="9">
        <v>756</v>
      </c>
      <c r="AH57" s="14">
        <v>47647</v>
      </c>
      <c r="AI57" s="9" t="s">
        <v>74</v>
      </c>
      <c r="AJ57" s="9"/>
      <c r="AK57" s="9">
        <v>4.7</v>
      </c>
      <c r="AL57" s="9" t="s">
        <v>33</v>
      </c>
      <c r="AM57" s="9" t="s">
        <v>24</v>
      </c>
      <c r="AN57" s="15" t="s">
        <v>347</v>
      </c>
      <c r="AO57" s="12" t="s">
        <v>450</v>
      </c>
      <c r="AP57" s="19"/>
      <c r="AQ57" s="16"/>
      <c r="AR57" s="9" t="s">
        <v>72</v>
      </c>
      <c r="AS57" s="17" t="s">
        <v>439</v>
      </c>
      <c r="AT57" s="12" t="s">
        <v>386</v>
      </c>
      <c r="AU57" s="9">
        <v>0</v>
      </c>
      <c r="AV57" s="9">
        <v>0</v>
      </c>
      <c r="AW57" s="9">
        <v>0</v>
      </c>
      <c r="AX57" s="9">
        <v>0</v>
      </c>
      <c r="AY57" s="9">
        <v>0</v>
      </c>
      <c r="AZ57" s="9">
        <v>1</v>
      </c>
      <c r="BA57" s="9">
        <v>1</v>
      </c>
      <c r="BB57" s="9">
        <v>1</v>
      </c>
      <c r="BC57" s="9">
        <v>1</v>
      </c>
      <c r="BD57" s="9">
        <v>1</v>
      </c>
      <c r="BE57" s="9">
        <v>1</v>
      </c>
    </row>
    <row r="58" spans="1:57" ht="15" customHeight="1" x14ac:dyDescent="0.25">
      <c r="A58" s="9">
        <v>82</v>
      </c>
      <c r="B58" s="9" t="s">
        <v>195</v>
      </c>
      <c r="C58" s="9" t="s">
        <v>617</v>
      </c>
      <c r="D58" s="8"/>
      <c r="E58" s="10"/>
      <c r="F58" s="13"/>
      <c r="G58" s="9"/>
      <c r="H58" s="9"/>
      <c r="I58" s="9"/>
      <c r="J58" s="9"/>
      <c r="K58" s="9"/>
      <c r="L58" s="9"/>
      <c r="M58" s="9"/>
      <c r="N58" s="9"/>
      <c r="O58" s="9"/>
      <c r="P58" s="9"/>
      <c r="Q58" s="9"/>
      <c r="R58" s="9"/>
      <c r="S58" s="9"/>
      <c r="T58" s="11"/>
      <c r="U58" s="9" t="s">
        <v>194</v>
      </c>
      <c r="V58" s="12" t="s">
        <v>196</v>
      </c>
      <c r="W58" s="9" t="s">
        <v>322</v>
      </c>
      <c r="X58" s="9" t="s">
        <v>168</v>
      </c>
      <c r="Y58" s="9">
        <v>53.927546795342202</v>
      </c>
      <c r="Z58" s="9">
        <v>-8.9693491938058099</v>
      </c>
      <c r="AA58" s="9"/>
      <c r="AB58" s="13" t="s">
        <v>438</v>
      </c>
      <c r="AC58" s="9" t="s">
        <v>15</v>
      </c>
      <c r="AD58" s="14">
        <v>45096</v>
      </c>
      <c r="AE58" s="9">
        <v>2023</v>
      </c>
      <c r="AF58" s="14">
        <v>45147</v>
      </c>
      <c r="AG58" s="9">
        <v>51</v>
      </c>
      <c r="AH58" s="14">
        <v>46974</v>
      </c>
      <c r="AI58" s="9" t="s">
        <v>76</v>
      </c>
      <c r="AJ58" s="9">
        <v>3989</v>
      </c>
      <c r="AK58" s="9">
        <v>4</v>
      </c>
      <c r="AL58" s="9" t="s">
        <v>38</v>
      </c>
      <c r="AM58" s="9" t="s">
        <v>24</v>
      </c>
      <c r="AN58" s="15" t="s">
        <v>323</v>
      </c>
      <c r="AO58" s="12" t="s">
        <v>451</v>
      </c>
      <c r="AP58" s="12"/>
      <c r="AQ58" s="16"/>
      <c r="AR58" s="9" t="s">
        <v>72</v>
      </c>
      <c r="AS58" s="17" t="s">
        <v>438</v>
      </c>
      <c r="AT58" s="12" t="s">
        <v>452</v>
      </c>
      <c r="AU58" s="9">
        <v>1</v>
      </c>
      <c r="AV58" s="9">
        <v>1</v>
      </c>
      <c r="AW58" s="9">
        <v>1</v>
      </c>
      <c r="AX58" s="9">
        <v>1</v>
      </c>
      <c r="AY58" s="9">
        <v>0</v>
      </c>
      <c r="AZ58" s="9">
        <v>0</v>
      </c>
      <c r="BA58" s="9">
        <v>0</v>
      </c>
      <c r="BB58" s="9">
        <v>0</v>
      </c>
      <c r="BC58" s="9">
        <v>0</v>
      </c>
      <c r="BD58" s="9">
        <v>0</v>
      </c>
      <c r="BE58" s="9">
        <v>0</v>
      </c>
    </row>
    <row r="59" spans="1:57" ht="15" customHeight="1" x14ac:dyDescent="0.25">
      <c r="A59" s="9">
        <v>86</v>
      </c>
      <c r="B59" s="9" t="s">
        <v>198</v>
      </c>
      <c r="C59" s="9" t="s">
        <v>618</v>
      </c>
      <c r="D59" s="8">
        <v>90000</v>
      </c>
      <c r="E59" s="10"/>
      <c r="F59" s="9"/>
      <c r="G59" s="9">
        <v>5000</v>
      </c>
      <c r="H59" s="9">
        <v>18000</v>
      </c>
      <c r="I59" s="9">
        <v>9500</v>
      </c>
      <c r="J59" s="9"/>
      <c r="K59" s="9"/>
      <c r="L59" s="9" t="s">
        <v>72</v>
      </c>
      <c r="M59" s="9">
        <v>12000</v>
      </c>
      <c r="N59" s="9">
        <v>20000</v>
      </c>
      <c r="O59" s="9" t="s">
        <v>72</v>
      </c>
      <c r="P59" s="9"/>
      <c r="Q59" s="9" t="s">
        <v>72</v>
      </c>
      <c r="R59" s="9"/>
      <c r="S59" s="9"/>
      <c r="T59" s="11"/>
      <c r="U59" s="9" t="s">
        <v>197</v>
      </c>
      <c r="V59" s="12" t="s">
        <v>199</v>
      </c>
      <c r="W59" s="9" t="s">
        <v>338</v>
      </c>
      <c r="X59" s="9" t="s">
        <v>168</v>
      </c>
      <c r="Y59" s="9">
        <v>53.643707551833003</v>
      </c>
      <c r="Z59" s="9">
        <v>-9.1837129100958403</v>
      </c>
      <c r="AA59" s="9" t="s">
        <v>16</v>
      </c>
      <c r="AB59" s="13" t="s">
        <v>472</v>
      </c>
      <c r="AC59" s="9" t="s">
        <v>25</v>
      </c>
      <c r="AD59" s="14">
        <v>45477</v>
      </c>
      <c r="AE59" s="9">
        <v>2024</v>
      </c>
      <c r="AF59" s="14">
        <v>45761</v>
      </c>
      <c r="AG59" s="9">
        <v>284</v>
      </c>
      <c r="AH59" s="14">
        <v>47587</v>
      </c>
      <c r="AI59" s="9" t="s">
        <v>73</v>
      </c>
      <c r="AJ59" s="9">
        <v>3445</v>
      </c>
      <c r="AK59" s="9">
        <v>4.4000000000000004</v>
      </c>
      <c r="AL59" s="9" t="s">
        <v>38</v>
      </c>
      <c r="AM59" s="9" t="s">
        <v>24</v>
      </c>
      <c r="AN59" s="15" t="s">
        <v>339</v>
      </c>
      <c r="AO59" s="12"/>
      <c r="AP59" s="12" t="s">
        <v>687</v>
      </c>
      <c r="AQ59" s="16" t="s">
        <v>415</v>
      </c>
      <c r="AR59" s="9" t="s">
        <v>24</v>
      </c>
      <c r="AS59" s="17"/>
      <c r="AT59" s="17"/>
      <c r="AU59" s="9">
        <v>0</v>
      </c>
      <c r="AV59" s="9">
        <v>0</v>
      </c>
      <c r="AW59" s="9">
        <v>0</v>
      </c>
      <c r="AX59" s="9">
        <v>0</v>
      </c>
      <c r="AY59" s="9">
        <v>0</v>
      </c>
      <c r="AZ59" s="9">
        <v>1</v>
      </c>
      <c r="BA59" s="9">
        <v>1</v>
      </c>
      <c r="BB59" s="9">
        <v>1</v>
      </c>
      <c r="BC59" s="9">
        <v>1</v>
      </c>
      <c r="BD59" s="9">
        <v>1</v>
      </c>
      <c r="BE59" s="9">
        <v>1</v>
      </c>
    </row>
    <row r="60" spans="1:57" ht="15" customHeight="1" x14ac:dyDescent="0.25">
      <c r="A60" s="9">
        <v>88</v>
      </c>
      <c r="B60" s="9" t="s">
        <v>201</v>
      </c>
      <c r="C60" s="9" t="s">
        <v>619</v>
      </c>
      <c r="D60" s="8">
        <v>45000</v>
      </c>
      <c r="E60" s="10">
        <v>35</v>
      </c>
      <c r="F60" s="9" t="s">
        <v>620</v>
      </c>
      <c r="G60" s="18">
        <v>22000</v>
      </c>
      <c r="H60" s="9">
        <v>6000</v>
      </c>
      <c r="I60" s="9"/>
      <c r="J60" s="9">
        <v>2000</v>
      </c>
      <c r="K60" s="9">
        <v>9000</v>
      </c>
      <c r="L60" s="9"/>
      <c r="M60" s="9"/>
      <c r="N60" s="9"/>
      <c r="O60" s="9"/>
      <c r="P60" s="9">
        <v>6000</v>
      </c>
      <c r="Q60" s="9"/>
      <c r="R60" s="9"/>
      <c r="S60" s="9"/>
      <c r="T60" s="11" t="s">
        <v>621</v>
      </c>
      <c r="U60" s="9" t="s">
        <v>200</v>
      </c>
      <c r="V60" s="12" t="s">
        <v>202</v>
      </c>
      <c r="W60" s="9" t="s">
        <v>328</v>
      </c>
      <c r="X60" s="9" t="s">
        <v>60</v>
      </c>
      <c r="Y60" s="9">
        <v>53.699527661039497</v>
      </c>
      <c r="Z60" s="9">
        <v>-6.6116211423906499</v>
      </c>
      <c r="AA60" s="9"/>
      <c r="AB60" s="13" t="s">
        <v>472</v>
      </c>
      <c r="AC60" s="9" t="s">
        <v>13</v>
      </c>
      <c r="AD60" s="14">
        <v>45510</v>
      </c>
      <c r="AE60" s="9">
        <v>2024</v>
      </c>
      <c r="AF60" s="14">
        <v>45888</v>
      </c>
      <c r="AG60" s="9">
        <v>378</v>
      </c>
      <c r="AH60" s="14">
        <v>47714</v>
      </c>
      <c r="AI60" s="9" t="s">
        <v>74</v>
      </c>
      <c r="AJ60" s="9">
        <v>323.39999999999998</v>
      </c>
      <c r="AK60" s="9">
        <v>5.0599999999999996</v>
      </c>
      <c r="AL60" s="9" t="s">
        <v>39</v>
      </c>
      <c r="AM60" s="9" t="s">
        <v>24</v>
      </c>
      <c r="AN60" s="15" t="s">
        <v>348</v>
      </c>
      <c r="AO60" s="12"/>
      <c r="AP60" s="12" t="s">
        <v>366</v>
      </c>
      <c r="AQ60" s="16" t="s">
        <v>383</v>
      </c>
      <c r="AR60" s="9" t="s">
        <v>72</v>
      </c>
      <c r="AS60" s="17" t="s">
        <v>453</v>
      </c>
      <c r="AT60" s="17"/>
      <c r="AU60" s="9">
        <v>0</v>
      </c>
      <c r="AV60" s="9">
        <v>0</v>
      </c>
      <c r="AW60" s="9">
        <v>0</v>
      </c>
      <c r="AX60" s="9">
        <v>0</v>
      </c>
      <c r="AY60" s="9">
        <v>0</v>
      </c>
      <c r="AZ60" s="9">
        <v>1</v>
      </c>
      <c r="BA60" s="9">
        <v>1</v>
      </c>
      <c r="BB60" s="9">
        <v>1</v>
      </c>
      <c r="BC60" s="9">
        <v>1</v>
      </c>
      <c r="BD60" s="9">
        <v>1</v>
      </c>
      <c r="BE60" s="9">
        <v>1</v>
      </c>
    </row>
    <row r="61" spans="1:57" ht="15" customHeight="1" x14ac:dyDescent="0.25">
      <c r="A61" s="9">
        <v>90</v>
      </c>
      <c r="B61" s="9" t="s">
        <v>203</v>
      </c>
      <c r="C61" s="9" t="s">
        <v>622</v>
      </c>
      <c r="D61" s="8">
        <v>90000</v>
      </c>
      <c r="E61" s="10">
        <v>77.5</v>
      </c>
      <c r="F61" s="13" t="s">
        <v>623</v>
      </c>
      <c r="G61" s="9">
        <v>9000</v>
      </c>
      <c r="H61" s="18">
        <v>7700</v>
      </c>
      <c r="I61" s="18">
        <v>26200</v>
      </c>
      <c r="J61" s="9">
        <v>1400</v>
      </c>
      <c r="K61" s="9"/>
      <c r="L61" s="18">
        <v>7000</v>
      </c>
      <c r="M61" s="9">
        <v>12200</v>
      </c>
      <c r="N61" s="9">
        <v>14700</v>
      </c>
      <c r="O61" s="9" t="s">
        <v>72</v>
      </c>
      <c r="P61" s="9"/>
      <c r="Q61" s="18">
        <v>10800</v>
      </c>
      <c r="R61" s="9"/>
      <c r="S61" s="9">
        <v>1000</v>
      </c>
      <c r="T61" s="11" t="s">
        <v>624</v>
      </c>
      <c r="U61" s="9" t="s">
        <v>94</v>
      </c>
      <c r="V61" s="12" t="s">
        <v>204</v>
      </c>
      <c r="W61" s="9" t="s">
        <v>334</v>
      </c>
      <c r="X61" s="9" t="s">
        <v>68</v>
      </c>
      <c r="Y61" s="9">
        <v>52.325234070261203</v>
      </c>
      <c r="Z61" s="9">
        <v>-7.3760102287823699</v>
      </c>
      <c r="AA61" s="9"/>
      <c r="AB61" s="13" t="s">
        <v>472</v>
      </c>
      <c r="AC61" s="9" t="s">
        <v>13</v>
      </c>
      <c r="AD61" s="14">
        <v>45552</v>
      </c>
      <c r="AE61" s="9">
        <v>2024</v>
      </c>
      <c r="AF61" s="14">
        <v>45713</v>
      </c>
      <c r="AG61" s="9">
        <v>161</v>
      </c>
      <c r="AH61" s="14">
        <v>47539</v>
      </c>
      <c r="AI61" s="9" t="s">
        <v>74</v>
      </c>
      <c r="AJ61" s="9">
        <v>3482</v>
      </c>
      <c r="AK61" s="9">
        <v>7.7</v>
      </c>
      <c r="AL61" s="9" t="s">
        <v>43</v>
      </c>
      <c r="AM61" s="9" t="s">
        <v>24</v>
      </c>
      <c r="AN61" s="15" t="s">
        <v>335</v>
      </c>
      <c r="AO61" s="12"/>
      <c r="AP61" s="12" t="s">
        <v>455</v>
      </c>
      <c r="AQ61" s="16" t="s">
        <v>456</v>
      </c>
      <c r="AR61" s="9" t="s">
        <v>72</v>
      </c>
      <c r="AS61" s="17" t="s">
        <v>439</v>
      </c>
      <c r="AT61" s="12" t="s">
        <v>454</v>
      </c>
      <c r="AU61" s="9">
        <v>0</v>
      </c>
      <c r="AV61" s="9">
        <v>0</v>
      </c>
      <c r="AW61" s="9">
        <v>0</v>
      </c>
      <c r="AX61" s="9">
        <v>0</v>
      </c>
      <c r="AY61" s="9">
        <v>0</v>
      </c>
      <c r="AZ61" s="9">
        <v>1</v>
      </c>
      <c r="BA61" s="9">
        <v>1</v>
      </c>
      <c r="BB61" s="9">
        <v>1</v>
      </c>
      <c r="BC61" s="9">
        <v>1</v>
      </c>
      <c r="BD61" s="9">
        <v>0</v>
      </c>
      <c r="BE61" s="9">
        <v>1</v>
      </c>
    </row>
    <row r="62" spans="1:57" ht="15" customHeight="1" x14ac:dyDescent="0.25">
      <c r="A62" s="9">
        <v>91</v>
      </c>
      <c r="B62" s="9" t="s">
        <v>206</v>
      </c>
      <c r="C62" s="9" t="s">
        <v>625</v>
      </c>
      <c r="D62" s="8">
        <v>98000</v>
      </c>
      <c r="E62" s="10">
        <v>65</v>
      </c>
      <c r="F62" s="9" t="s">
        <v>626</v>
      </c>
      <c r="G62" s="9"/>
      <c r="H62" s="9"/>
      <c r="I62" s="9"/>
      <c r="J62" s="9">
        <v>30000</v>
      </c>
      <c r="K62" s="9"/>
      <c r="L62" s="9">
        <v>15000</v>
      </c>
      <c r="M62" s="9">
        <v>15000</v>
      </c>
      <c r="N62" s="9">
        <v>8000</v>
      </c>
      <c r="O62" s="9"/>
      <c r="P62" s="9"/>
      <c r="Q62" s="9"/>
      <c r="R62" s="9">
        <v>30000</v>
      </c>
      <c r="S62" s="9"/>
      <c r="T62" s="11" t="s">
        <v>627</v>
      </c>
      <c r="U62" s="9" t="s">
        <v>205</v>
      </c>
      <c r="V62" s="12" t="s">
        <v>207</v>
      </c>
      <c r="W62" s="9" t="s">
        <v>340</v>
      </c>
      <c r="X62" s="9" t="s">
        <v>65</v>
      </c>
      <c r="Y62" s="9">
        <v>52.749383882888402</v>
      </c>
      <c r="Z62" s="9">
        <v>-7.6858128598449102</v>
      </c>
      <c r="AA62" s="9"/>
      <c r="AB62" s="13" t="s">
        <v>472</v>
      </c>
      <c r="AC62" s="9" t="s">
        <v>13</v>
      </c>
      <c r="AD62" s="14">
        <v>45598</v>
      </c>
      <c r="AE62" s="9">
        <v>2024</v>
      </c>
      <c r="AF62" s="14">
        <v>45783</v>
      </c>
      <c r="AG62" s="9">
        <v>185</v>
      </c>
      <c r="AH62" s="14">
        <v>47609</v>
      </c>
      <c r="AI62" s="9" t="s">
        <v>74</v>
      </c>
      <c r="AJ62" s="9">
        <v>5130.45</v>
      </c>
      <c r="AK62" s="9">
        <v>5.5</v>
      </c>
      <c r="AL62" s="9" t="s">
        <v>42</v>
      </c>
      <c r="AM62" s="9" t="s">
        <v>24</v>
      </c>
      <c r="AN62" s="15" t="s">
        <v>341</v>
      </c>
      <c r="AO62" s="12"/>
      <c r="AP62" s="12" t="s">
        <v>367</v>
      </c>
      <c r="AQ62" s="16" t="s">
        <v>457</v>
      </c>
      <c r="AR62" s="9" t="s">
        <v>72</v>
      </c>
      <c r="AS62" s="17" t="s">
        <v>439</v>
      </c>
      <c r="AT62" s="12" t="s">
        <v>458</v>
      </c>
      <c r="AU62" s="9">
        <v>0</v>
      </c>
      <c r="AV62" s="9">
        <v>0</v>
      </c>
      <c r="AW62" s="9">
        <v>0</v>
      </c>
      <c r="AX62" s="9">
        <v>0</v>
      </c>
      <c r="AY62" s="9">
        <v>0</v>
      </c>
      <c r="AZ62" s="9">
        <v>1</v>
      </c>
      <c r="BA62" s="9">
        <v>1</v>
      </c>
      <c r="BB62" s="9">
        <v>1</v>
      </c>
      <c r="BC62" s="9">
        <v>1</v>
      </c>
      <c r="BD62" s="9">
        <v>1</v>
      </c>
      <c r="BE62" s="9">
        <v>1</v>
      </c>
    </row>
    <row r="63" spans="1:57" ht="15" customHeight="1" x14ac:dyDescent="0.25">
      <c r="A63" s="9">
        <v>93</v>
      </c>
      <c r="B63" s="9" t="s">
        <v>212</v>
      </c>
      <c r="C63" s="9" t="s">
        <v>609</v>
      </c>
      <c r="D63" s="8"/>
      <c r="E63" s="10"/>
      <c r="F63" s="9" t="s">
        <v>628</v>
      </c>
      <c r="G63" s="9"/>
      <c r="H63" s="9"/>
      <c r="I63" s="9"/>
      <c r="J63" s="9"/>
      <c r="K63" s="9"/>
      <c r="L63" s="9"/>
      <c r="M63" s="9"/>
      <c r="N63" s="9"/>
      <c r="O63" s="9"/>
      <c r="P63" s="9"/>
      <c r="Q63" s="9"/>
      <c r="R63" s="9"/>
      <c r="S63" s="9"/>
      <c r="T63" s="11"/>
      <c r="U63" s="9" t="s">
        <v>211</v>
      </c>
      <c r="V63" s="12" t="s">
        <v>369</v>
      </c>
      <c r="W63" s="9" t="s">
        <v>330</v>
      </c>
      <c r="X63" s="9" t="s">
        <v>12</v>
      </c>
      <c r="Y63" s="9">
        <v>53.345256685944697</v>
      </c>
      <c r="Z63" s="9">
        <v>-6.2877800516559201</v>
      </c>
      <c r="AA63" s="9"/>
      <c r="AB63" s="13" t="s">
        <v>439</v>
      </c>
      <c r="AC63" s="9" t="s">
        <v>13</v>
      </c>
      <c r="AD63" s="14">
        <v>45607</v>
      </c>
      <c r="AE63" s="9">
        <v>2024</v>
      </c>
      <c r="AF63" s="14">
        <v>45671</v>
      </c>
      <c r="AG63" s="9">
        <v>64</v>
      </c>
      <c r="AH63" s="14">
        <v>47497</v>
      </c>
      <c r="AI63" s="9" t="s">
        <v>74</v>
      </c>
      <c r="AJ63" s="9">
        <v>4360.2</v>
      </c>
      <c r="AK63" s="9">
        <v>4.55</v>
      </c>
      <c r="AL63" s="9" t="s">
        <v>14</v>
      </c>
      <c r="AM63" s="9" t="s">
        <v>24</v>
      </c>
      <c r="AN63" s="27" t="s">
        <v>331</v>
      </c>
      <c r="AO63" s="12"/>
      <c r="AP63" s="19"/>
      <c r="AQ63" s="28" t="s">
        <v>384</v>
      </c>
      <c r="AR63" s="9" t="s">
        <v>24</v>
      </c>
      <c r="AS63" s="17"/>
      <c r="AT63" s="17"/>
      <c r="AU63" s="9">
        <v>0</v>
      </c>
      <c r="AV63" s="9">
        <v>0</v>
      </c>
      <c r="AW63" s="9">
        <v>0</v>
      </c>
      <c r="AX63" s="9">
        <v>0</v>
      </c>
      <c r="AY63" s="9">
        <v>0</v>
      </c>
      <c r="AZ63" s="9">
        <v>1</v>
      </c>
      <c r="BA63" s="9">
        <v>1</v>
      </c>
      <c r="BB63" s="9">
        <v>1</v>
      </c>
      <c r="BC63" s="9">
        <v>1</v>
      </c>
      <c r="BD63" s="9">
        <v>1</v>
      </c>
      <c r="BE63" s="9">
        <v>1</v>
      </c>
    </row>
    <row r="64" spans="1:57" ht="15" customHeight="1" x14ac:dyDescent="0.25">
      <c r="A64" s="9">
        <v>94</v>
      </c>
      <c r="B64" s="9" t="s">
        <v>214</v>
      </c>
      <c r="C64" s="9" t="s">
        <v>629</v>
      </c>
      <c r="D64" s="8">
        <v>90000</v>
      </c>
      <c r="E64" s="10">
        <v>85</v>
      </c>
      <c r="F64" s="9" t="s">
        <v>630</v>
      </c>
      <c r="G64" s="9" t="s">
        <v>72</v>
      </c>
      <c r="H64" s="9" t="s">
        <v>72</v>
      </c>
      <c r="I64" s="9" t="s">
        <v>72</v>
      </c>
      <c r="J64" s="9" t="s">
        <v>72</v>
      </c>
      <c r="K64" s="9"/>
      <c r="L64" s="9" t="s">
        <v>72</v>
      </c>
      <c r="M64" s="9" t="s">
        <v>72</v>
      </c>
      <c r="N64" s="9" t="s">
        <v>72</v>
      </c>
      <c r="O64" s="9" t="s">
        <v>72</v>
      </c>
      <c r="P64" s="9"/>
      <c r="Q64" s="9" t="s">
        <v>72</v>
      </c>
      <c r="R64" s="9"/>
      <c r="S64" s="9"/>
      <c r="T64" s="11"/>
      <c r="U64" s="9" t="s">
        <v>213</v>
      </c>
      <c r="V64" s="12" t="s">
        <v>215</v>
      </c>
      <c r="W64" s="9" t="s">
        <v>351</v>
      </c>
      <c r="X64" s="9" t="s">
        <v>49</v>
      </c>
      <c r="Y64" s="9">
        <v>52.280651689339699</v>
      </c>
      <c r="Z64" s="9">
        <v>-8.2492848107131795</v>
      </c>
      <c r="AA64" s="9"/>
      <c r="AB64" s="13" t="s">
        <v>472</v>
      </c>
      <c r="AC64" s="9" t="s">
        <v>13</v>
      </c>
      <c r="AD64" s="14">
        <v>45625</v>
      </c>
      <c r="AE64" s="9">
        <v>2024</v>
      </c>
      <c r="AF64" s="14">
        <v>45988</v>
      </c>
      <c r="AG64" s="9">
        <v>363</v>
      </c>
      <c r="AH64" s="14">
        <v>47814</v>
      </c>
      <c r="AI64" s="9" t="s">
        <v>74</v>
      </c>
      <c r="AJ64" s="9">
        <v>3419.5</v>
      </c>
      <c r="AK64" s="9">
        <v>5.61</v>
      </c>
      <c r="AL64" s="9" t="s">
        <v>32</v>
      </c>
      <c r="AM64" s="9" t="s">
        <v>24</v>
      </c>
      <c r="AN64" s="15" t="s">
        <v>352</v>
      </c>
      <c r="AO64" s="12"/>
      <c r="AP64" s="12" t="s">
        <v>460</v>
      </c>
      <c r="AQ64" s="16" t="s">
        <v>461</v>
      </c>
      <c r="AR64" s="9" t="s">
        <v>72</v>
      </c>
      <c r="AS64" s="17" t="s">
        <v>453</v>
      </c>
      <c r="AT64" s="17"/>
      <c r="AU64" s="9">
        <v>0</v>
      </c>
      <c r="AV64" s="9">
        <v>0</v>
      </c>
      <c r="AW64" s="9">
        <v>0</v>
      </c>
      <c r="AX64" s="9">
        <v>0</v>
      </c>
      <c r="AY64" s="9">
        <v>0</v>
      </c>
      <c r="AZ64" s="9">
        <v>0</v>
      </c>
      <c r="BA64" s="9">
        <v>1</v>
      </c>
      <c r="BB64" s="9">
        <v>0</v>
      </c>
      <c r="BC64" s="9">
        <v>0</v>
      </c>
      <c r="BD64" s="9">
        <v>0</v>
      </c>
      <c r="BE64" s="9">
        <v>1</v>
      </c>
    </row>
    <row r="65" spans="1:57" ht="15" customHeight="1" x14ac:dyDescent="0.25">
      <c r="A65" s="9">
        <v>95</v>
      </c>
      <c r="B65" s="9" t="s">
        <v>217</v>
      </c>
      <c r="C65" s="9" t="s">
        <v>631</v>
      </c>
      <c r="D65" s="8">
        <v>62110</v>
      </c>
      <c r="E65" s="10">
        <v>47.8</v>
      </c>
      <c r="F65" s="9" t="s">
        <v>632</v>
      </c>
      <c r="G65" s="9">
        <v>24500</v>
      </c>
      <c r="H65" s="9">
        <v>71080</v>
      </c>
      <c r="I65" s="9"/>
      <c r="J65" s="9">
        <v>1080</v>
      </c>
      <c r="K65" s="9"/>
      <c r="L65" s="9"/>
      <c r="M65" s="9">
        <v>7000</v>
      </c>
      <c r="N65" s="9">
        <v>10000</v>
      </c>
      <c r="O65" s="9">
        <v>400</v>
      </c>
      <c r="P65" s="9"/>
      <c r="Q65" s="9">
        <v>750</v>
      </c>
      <c r="R65" s="9"/>
      <c r="S65" s="9">
        <v>1300</v>
      </c>
      <c r="T65" s="11" t="s">
        <v>633</v>
      </c>
      <c r="U65" s="9" t="s">
        <v>216</v>
      </c>
      <c r="V65" s="12" t="s">
        <v>657</v>
      </c>
      <c r="W65" s="9" t="s">
        <v>332</v>
      </c>
      <c r="X65" s="9" t="s">
        <v>12</v>
      </c>
      <c r="Y65" s="9">
        <v>53.547542203574501</v>
      </c>
      <c r="Z65" s="9">
        <v>-6.1681302548284798</v>
      </c>
      <c r="AA65" s="9"/>
      <c r="AB65" s="13" t="s">
        <v>438</v>
      </c>
      <c r="AC65" s="9" t="s">
        <v>15</v>
      </c>
      <c r="AD65" s="14">
        <v>45644</v>
      </c>
      <c r="AE65" s="9">
        <v>2024</v>
      </c>
      <c r="AF65" s="14">
        <v>45708</v>
      </c>
      <c r="AG65" s="9">
        <v>64</v>
      </c>
      <c r="AH65" s="14">
        <v>47534</v>
      </c>
      <c r="AI65" s="9" t="s">
        <v>76</v>
      </c>
      <c r="AJ65" s="9">
        <v>2573.3000000000002</v>
      </c>
      <c r="AK65" s="9">
        <v>7.28</v>
      </c>
      <c r="AL65" s="9" t="s">
        <v>19</v>
      </c>
      <c r="AM65" s="9" t="s">
        <v>24</v>
      </c>
      <c r="AN65" s="15" t="s">
        <v>333</v>
      </c>
      <c r="AO65" s="12" t="s">
        <v>396</v>
      </c>
      <c r="AP65" s="12"/>
      <c r="AQ65" s="16"/>
      <c r="AR65" s="9" t="s">
        <v>72</v>
      </c>
      <c r="AS65" s="17" t="s">
        <v>453</v>
      </c>
      <c r="AT65" s="17"/>
      <c r="AU65" s="9">
        <v>1</v>
      </c>
      <c r="AV65" s="9">
        <v>1</v>
      </c>
      <c r="AW65" s="9">
        <v>1</v>
      </c>
      <c r="AX65" s="9">
        <v>0</v>
      </c>
      <c r="AY65" s="9">
        <v>1</v>
      </c>
      <c r="AZ65" s="9">
        <v>0</v>
      </c>
      <c r="BA65" s="9">
        <v>0</v>
      </c>
      <c r="BB65" s="9">
        <v>0</v>
      </c>
      <c r="BC65" s="9">
        <v>0</v>
      </c>
      <c r="BD65" s="9">
        <v>0</v>
      </c>
      <c r="BE65" s="9">
        <v>0</v>
      </c>
    </row>
    <row r="66" spans="1:57" ht="15" customHeight="1" x14ac:dyDescent="0.25">
      <c r="A66" s="9">
        <v>98</v>
      </c>
      <c r="B66" s="9" t="s">
        <v>221</v>
      </c>
      <c r="C66" s="9" t="s">
        <v>634</v>
      </c>
      <c r="D66" s="8">
        <v>90000</v>
      </c>
      <c r="E66" s="10">
        <v>40</v>
      </c>
      <c r="F66" s="9" t="s">
        <v>635</v>
      </c>
      <c r="G66" s="9"/>
      <c r="H66" s="9" t="s">
        <v>72</v>
      </c>
      <c r="I66" s="9" t="s">
        <v>72</v>
      </c>
      <c r="J66" s="9"/>
      <c r="K66" s="9"/>
      <c r="L66" s="9"/>
      <c r="M66" s="9"/>
      <c r="N66" s="9"/>
      <c r="O66" s="9"/>
      <c r="P66" s="9"/>
      <c r="Q66" s="9"/>
      <c r="R66" s="9"/>
      <c r="S66" s="9"/>
      <c r="T66" s="11" t="s">
        <v>636</v>
      </c>
      <c r="U66" s="9" t="s">
        <v>220</v>
      </c>
      <c r="V66" s="12" t="s">
        <v>222</v>
      </c>
      <c r="W66" s="9" t="s">
        <v>342</v>
      </c>
      <c r="X66" s="9" t="s">
        <v>55</v>
      </c>
      <c r="Y66" s="9">
        <v>52.435542181788144</v>
      </c>
      <c r="Z66" s="9">
        <v>-8.7534950390445019</v>
      </c>
      <c r="AA66" s="9"/>
      <c r="AB66" s="13" t="s">
        <v>438</v>
      </c>
      <c r="AC66" s="9" t="s">
        <v>15</v>
      </c>
      <c r="AD66" s="14">
        <v>45740</v>
      </c>
      <c r="AE66" s="9">
        <v>2025</v>
      </c>
      <c r="AF66" s="14">
        <v>45791</v>
      </c>
      <c r="AG66" s="9">
        <v>51</v>
      </c>
      <c r="AH66" s="14">
        <v>47617</v>
      </c>
      <c r="AI66" s="9" t="s">
        <v>76</v>
      </c>
      <c r="AJ66" s="9">
        <v>5903</v>
      </c>
      <c r="AK66" s="9">
        <v>5.29</v>
      </c>
      <c r="AL66" s="9" t="s">
        <v>37</v>
      </c>
      <c r="AM66" s="9" t="s">
        <v>24</v>
      </c>
      <c r="AN66" s="15" t="s">
        <v>343</v>
      </c>
      <c r="AO66" s="12" t="s">
        <v>397</v>
      </c>
      <c r="AP66" s="12"/>
      <c r="AQ66" s="16"/>
      <c r="AR66" s="9" t="s">
        <v>72</v>
      </c>
      <c r="AS66" s="17" t="s">
        <v>453</v>
      </c>
      <c r="AT66" s="17"/>
      <c r="AU66" s="9">
        <v>1</v>
      </c>
      <c r="AV66" s="9">
        <v>1</v>
      </c>
      <c r="AW66" s="9">
        <v>1</v>
      </c>
      <c r="AX66" s="9">
        <v>1</v>
      </c>
      <c r="AY66" s="9">
        <v>0</v>
      </c>
      <c r="AZ66" s="9">
        <v>0</v>
      </c>
      <c r="BA66" s="9">
        <v>0</v>
      </c>
      <c r="BB66" s="9">
        <v>0</v>
      </c>
      <c r="BC66" s="9">
        <v>0</v>
      </c>
      <c r="BD66" s="9">
        <v>0</v>
      </c>
      <c r="BE66" s="9">
        <v>0</v>
      </c>
    </row>
    <row r="67" spans="1:57" ht="15" customHeight="1" x14ac:dyDescent="0.25">
      <c r="A67" s="9">
        <v>99</v>
      </c>
      <c r="B67" s="9" t="s">
        <v>224</v>
      </c>
      <c r="C67" s="9" t="s">
        <v>637</v>
      </c>
      <c r="D67" s="8">
        <v>90000</v>
      </c>
      <c r="E67" s="10">
        <v>50</v>
      </c>
      <c r="F67" s="9" t="s">
        <v>638</v>
      </c>
      <c r="G67" s="9"/>
      <c r="H67" s="9" t="s">
        <v>72</v>
      </c>
      <c r="I67" s="9"/>
      <c r="J67" s="9" t="s">
        <v>72</v>
      </c>
      <c r="K67" s="9"/>
      <c r="L67" s="9" t="s">
        <v>72</v>
      </c>
      <c r="M67" s="9" t="s">
        <v>72</v>
      </c>
      <c r="N67" s="9" t="s">
        <v>72</v>
      </c>
      <c r="O67" s="9" t="s">
        <v>72</v>
      </c>
      <c r="P67" s="9"/>
      <c r="Q67" s="9" t="s">
        <v>72</v>
      </c>
      <c r="R67" s="9"/>
      <c r="S67" s="9"/>
      <c r="T67" s="11"/>
      <c r="U67" s="9" t="s">
        <v>223</v>
      </c>
      <c r="V67" s="12" t="s">
        <v>225</v>
      </c>
      <c r="W67" s="9" t="s">
        <v>344</v>
      </c>
      <c r="X67" s="9" t="s">
        <v>52</v>
      </c>
      <c r="Y67" s="9">
        <v>52.7870411160606</v>
      </c>
      <c r="Z67" s="9">
        <v>-6.1909611890802747</v>
      </c>
      <c r="AA67" s="9"/>
      <c r="AB67" s="13" t="s">
        <v>438</v>
      </c>
      <c r="AC67" s="9" t="s">
        <v>15</v>
      </c>
      <c r="AD67" s="14">
        <v>45750</v>
      </c>
      <c r="AE67" s="9">
        <v>2025</v>
      </c>
      <c r="AF67" s="14">
        <v>45805</v>
      </c>
      <c r="AG67" s="9">
        <v>55</v>
      </c>
      <c r="AH67" s="14">
        <v>47631</v>
      </c>
      <c r="AI67" s="9" t="s">
        <v>76</v>
      </c>
      <c r="AJ67" s="9">
        <v>3482</v>
      </c>
      <c r="AK67" s="9">
        <v>4.0199999999999996</v>
      </c>
      <c r="AL67" s="9" t="s">
        <v>46</v>
      </c>
      <c r="AM67" s="9" t="s">
        <v>24</v>
      </c>
      <c r="AN67" s="15" t="s">
        <v>345</v>
      </c>
      <c r="AO67" s="12" t="s">
        <v>398</v>
      </c>
      <c r="AP67" s="12"/>
      <c r="AQ67" s="16"/>
      <c r="AR67" s="9" t="s">
        <v>72</v>
      </c>
      <c r="AS67" s="17" t="s">
        <v>453</v>
      </c>
      <c r="AT67" s="17"/>
      <c r="AU67" s="9">
        <v>1</v>
      </c>
      <c r="AV67" s="9">
        <v>1</v>
      </c>
      <c r="AW67" s="9">
        <v>1</v>
      </c>
      <c r="AX67" s="9">
        <v>0</v>
      </c>
      <c r="AY67" s="9">
        <v>1</v>
      </c>
      <c r="AZ67" s="9">
        <v>0</v>
      </c>
      <c r="BA67" s="9">
        <v>0</v>
      </c>
      <c r="BB67" s="9">
        <v>0</v>
      </c>
      <c r="BC67" s="9">
        <v>0</v>
      </c>
      <c r="BD67" s="9">
        <v>0</v>
      </c>
      <c r="BE67" s="9">
        <v>0</v>
      </c>
    </row>
    <row r="68" spans="1:57" ht="15" customHeight="1" x14ac:dyDescent="0.25">
      <c r="A68" s="9">
        <v>101</v>
      </c>
      <c r="B68" s="9" t="s">
        <v>227</v>
      </c>
      <c r="C68" s="9" t="s">
        <v>634</v>
      </c>
      <c r="D68" s="8">
        <v>90000</v>
      </c>
      <c r="E68" s="10">
        <v>40</v>
      </c>
      <c r="F68" s="9" t="s">
        <v>658</v>
      </c>
      <c r="G68" s="9">
        <v>20000</v>
      </c>
      <c r="H68" s="9">
        <v>10000</v>
      </c>
      <c r="I68" s="9">
        <v>18000</v>
      </c>
      <c r="J68" s="9">
        <v>50000</v>
      </c>
      <c r="K68" s="9"/>
      <c r="L68" s="9">
        <v>5500</v>
      </c>
      <c r="M68" s="9">
        <v>10000</v>
      </c>
      <c r="N68" s="9">
        <v>5000</v>
      </c>
      <c r="O68" s="9">
        <v>11000</v>
      </c>
      <c r="P68" s="9"/>
      <c r="Q68" s="9">
        <v>5500</v>
      </c>
      <c r="R68" s="9"/>
      <c r="S68" s="9"/>
      <c r="T68" s="11"/>
      <c r="U68" s="9" t="s">
        <v>226</v>
      </c>
      <c r="V68" s="12" t="s">
        <v>433</v>
      </c>
      <c r="W68" s="9" t="s">
        <v>349</v>
      </c>
      <c r="X68" s="9" t="s">
        <v>53</v>
      </c>
      <c r="Y68" s="9">
        <v>52.939832250511202</v>
      </c>
      <c r="Z68" s="9">
        <v>-6.8568439223003903</v>
      </c>
      <c r="AA68" s="9"/>
      <c r="AB68" s="13" t="s">
        <v>438</v>
      </c>
      <c r="AC68" s="9" t="s">
        <v>15</v>
      </c>
      <c r="AD68" s="14">
        <v>45881</v>
      </c>
      <c r="AE68" s="9">
        <v>2025</v>
      </c>
      <c r="AF68" s="14">
        <v>45932</v>
      </c>
      <c r="AG68" s="9">
        <v>51</v>
      </c>
      <c r="AH68" s="14">
        <v>47758</v>
      </c>
      <c r="AI68" s="9" t="s">
        <v>76</v>
      </c>
      <c r="AJ68" s="9">
        <v>6007</v>
      </c>
      <c r="AK68" s="9">
        <v>5.12</v>
      </c>
      <c r="AL68" s="9" t="s">
        <v>28</v>
      </c>
      <c r="AM68" s="9" t="s">
        <v>24</v>
      </c>
      <c r="AN68" s="27" t="s">
        <v>350</v>
      </c>
      <c r="AO68" s="12" t="s">
        <v>399</v>
      </c>
      <c r="AP68" s="12"/>
      <c r="AQ68" s="28"/>
      <c r="AR68" s="9" t="s">
        <v>72</v>
      </c>
      <c r="AS68" s="17" t="s">
        <v>453</v>
      </c>
      <c r="AT68" s="17"/>
      <c r="AU68" s="9">
        <v>1</v>
      </c>
      <c r="AV68" s="9">
        <v>1</v>
      </c>
      <c r="AW68" s="9">
        <v>1</v>
      </c>
      <c r="AX68" s="9">
        <v>0</v>
      </c>
      <c r="AY68" s="9">
        <v>0</v>
      </c>
      <c r="AZ68" s="9">
        <v>0</v>
      </c>
      <c r="BA68" s="9">
        <v>0</v>
      </c>
      <c r="BB68" s="9">
        <v>0</v>
      </c>
      <c r="BC68" s="9">
        <v>0</v>
      </c>
      <c r="BD68" s="9">
        <v>0</v>
      </c>
      <c r="BE68" s="9">
        <v>0</v>
      </c>
    </row>
    <row r="69" spans="1:57" ht="15" customHeight="1" x14ac:dyDescent="0.25">
      <c r="A69" s="9">
        <v>105</v>
      </c>
      <c r="B69" s="9" t="s">
        <v>402</v>
      </c>
      <c r="C69" s="9" t="s">
        <v>639</v>
      </c>
      <c r="D69" s="8">
        <v>6167</v>
      </c>
      <c r="E69" s="10">
        <v>5.3</v>
      </c>
      <c r="F69" s="9" t="s">
        <v>640</v>
      </c>
      <c r="G69" s="9"/>
      <c r="H69" s="9"/>
      <c r="I69" s="9"/>
      <c r="J69" s="9"/>
      <c r="K69" s="9"/>
      <c r="L69" s="9"/>
      <c r="M69" s="9"/>
      <c r="N69" s="9"/>
      <c r="O69" s="9"/>
      <c r="P69" s="9"/>
      <c r="Q69" s="9"/>
      <c r="R69" s="9"/>
      <c r="S69" s="9"/>
      <c r="T69" s="11"/>
      <c r="U69" s="9" t="s">
        <v>400</v>
      </c>
      <c r="V69" s="12" t="s">
        <v>401</v>
      </c>
      <c r="W69" s="9" t="s">
        <v>403</v>
      </c>
      <c r="X69" s="9" t="s">
        <v>63</v>
      </c>
      <c r="Y69" s="9">
        <v>54.313190001938402</v>
      </c>
      <c r="Z69" s="9">
        <v>-6.9251614782733002</v>
      </c>
      <c r="AA69" s="9" t="s">
        <v>16</v>
      </c>
      <c r="AB69" s="13" t="s">
        <v>438</v>
      </c>
      <c r="AC69" s="9" t="s">
        <v>25</v>
      </c>
      <c r="AD69" s="14">
        <v>43599</v>
      </c>
      <c r="AE69" s="9">
        <v>2019</v>
      </c>
      <c r="AF69" s="14">
        <v>44001</v>
      </c>
      <c r="AG69" s="9">
        <v>402</v>
      </c>
      <c r="AH69" s="14">
        <v>45827</v>
      </c>
      <c r="AI69" s="9" t="s">
        <v>73</v>
      </c>
      <c r="AJ69" s="9"/>
      <c r="AK69" s="9"/>
      <c r="AL69" s="9" t="s">
        <v>40</v>
      </c>
      <c r="AM69" s="9" t="s">
        <v>24</v>
      </c>
      <c r="AN69" s="29" t="s">
        <v>404</v>
      </c>
      <c r="AO69" s="12" t="s">
        <v>463</v>
      </c>
      <c r="AP69" s="12"/>
      <c r="AQ69" s="28" t="s">
        <v>432</v>
      </c>
      <c r="AR69" s="9" t="s">
        <v>72</v>
      </c>
      <c r="AS69" s="17" t="s">
        <v>439</v>
      </c>
      <c r="AT69" s="12" t="s">
        <v>464</v>
      </c>
      <c r="AU69" s="9">
        <v>0</v>
      </c>
      <c r="AV69" s="9">
        <v>0</v>
      </c>
      <c r="AW69" s="9">
        <v>0</v>
      </c>
      <c r="AX69" s="9">
        <v>0</v>
      </c>
      <c r="AY69" s="9">
        <v>0</v>
      </c>
      <c r="AZ69" s="9">
        <v>0</v>
      </c>
      <c r="BA69" s="9">
        <v>0</v>
      </c>
      <c r="BB69" s="9">
        <v>0</v>
      </c>
      <c r="BC69" s="9">
        <v>0</v>
      </c>
      <c r="BD69" s="9">
        <v>0</v>
      </c>
      <c r="BE69" s="9">
        <v>0</v>
      </c>
    </row>
    <row r="70" spans="1:57" ht="15" customHeight="1" x14ac:dyDescent="0.25">
      <c r="A70" s="9">
        <v>110</v>
      </c>
      <c r="B70" s="9">
        <v>13410</v>
      </c>
      <c r="C70" s="9" t="s">
        <v>655</v>
      </c>
      <c r="D70" s="8">
        <v>46000</v>
      </c>
      <c r="E70" s="10">
        <v>25</v>
      </c>
      <c r="F70" s="9"/>
      <c r="G70" s="9"/>
      <c r="H70" s="9"/>
      <c r="I70" s="9">
        <v>23000</v>
      </c>
      <c r="J70" s="9"/>
      <c r="K70" s="9"/>
      <c r="L70" s="9"/>
      <c r="M70" s="9"/>
      <c r="N70" s="9"/>
      <c r="O70" s="9"/>
      <c r="P70" s="9"/>
      <c r="Q70" s="9">
        <v>23000</v>
      </c>
      <c r="R70" s="9"/>
      <c r="S70" s="9"/>
      <c r="T70" s="11"/>
      <c r="U70" s="9" t="s">
        <v>465</v>
      </c>
      <c r="V70" s="12" t="s">
        <v>466</v>
      </c>
      <c r="W70" s="9" t="s">
        <v>467</v>
      </c>
      <c r="X70" s="9" t="s">
        <v>53</v>
      </c>
      <c r="Y70" s="9">
        <v>53.075446054931703</v>
      </c>
      <c r="Z70" s="9">
        <v>-6.93598369247003</v>
      </c>
      <c r="AA70" s="9"/>
      <c r="AB70" s="13" t="s">
        <v>473</v>
      </c>
      <c r="AC70" s="9" t="s">
        <v>17</v>
      </c>
      <c r="AD70" s="14">
        <v>41422</v>
      </c>
      <c r="AE70" s="9">
        <v>2013</v>
      </c>
      <c r="AF70" s="14">
        <v>41523</v>
      </c>
      <c r="AG70" s="9">
        <v>101</v>
      </c>
      <c r="AH70" s="14">
        <v>43248</v>
      </c>
      <c r="AI70" s="9" t="s">
        <v>73</v>
      </c>
      <c r="AJ70" s="9"/>
      <c r="AK70" s="9"/>
      <c r="AL70" s="9" t="s">
        <v>28</v>
      </c>
      <c r="AM70" s="9" t="s">
        <v>24</v>
      </c>
      <c r="AN70" s="29" t="s">
        <v>468</v>
      </c>
      <c r="AO70" s="12"/>
      <c r="AP70" s="12" t="s">
        <v>469</v>
      </c>
      <c r="AQ70" s="28" t="s">
        <v>470</v>
      </c>
      <c r="AR70" s="9" t="s">
        <v>688</v>
      </c>
      <c r="AS70" s="17" t="s">
        <v>439</v>
      </c>
      <c r="AT70" s="12" t="s">
        <v>471</v>
      </c>
      <c r="AU70" s="9">
        <v>0</v>
      </c>
      <c r="AV70" s="9">
        <v>0</v>
      </c>
      <c r="AW70" s="9">
        <v>0</v>
      </c>
      <c r="AX70" s="9">
        <v>0</v>
      </c>
      <c r="AY70" s="9">
        <v>0</v>
      </c>
      <c r="AZ70" s="9">
        <v>0</v>
      </c>
      <c r="BA70" s="9">
        <v>0</v>
      </c>
      <c r="BB70" s="9">
        <v>0</v>
      </c>
      <c r="BC70" s="9">
        <v>0</v>
      </c>
      <c r="BD70" s="9">
        <v>0</v>
      </c>
      <c r="BE70" s="9">
        <v>0</v>
      </c>
    </row>
    <row r="71" spans="1:57" ht="15" customHeight="1" x14ac:dyDescent="0.25">
      <c r="A71" s="9">
        <v>111</v>
      </c>
      <c r="B71" s="9">
        <v>10360</v>
      </c>
      <c r="C71" s="9" t="s">
        <v>661</v>
      </c>
      <c r="D71" s="30">
        <v>14500</v>
      </c>
      <c r="E71" s="31">
        <v>4.37</v>
      </c>
      <c r="F71" s="9" t="s">
        <v>664</v>
      </c>
      <c r="G71" s="9"/>
      <c r="H71" s="9"/>
      <c r="I71" s="9"/>
      <c r="J71" s="9"/>
      <c r="K71" s="9"/>
      <c r="L71" s="9"/>
      <c r="M71" s="9"/>
      <c r="N71" s="9"/>
      <c r="O71" s="9"/>
      <c r="P71" s="9"/>
      <c r="Q71" s="9">
        <v>24000</v>
      </c>
      <c r="R71" s="9"/>
      <c r="S71" s="9"/>
      <c r="T71" s="11"/>
      <c r="U71" s="12" t="s">
        <v>670</v>
      </c>
      <c r="V71" s="12" t="s">
        <v>662</v>
      </c>
      <c r="W71" s="9" t="s">
        <v>663</v>
      </c>
      <c r="X71" s="9" t="s">
        <v>51</v>
      </c>
      <c r="Y71" s="9" t="s">
        <v>672</v>
      </c>
      <c r="Z71" s="9">
        <v>-7.3081747384689102</v>
      </c>
      <c r="AA71" s="9"/>
      <c r="AB71" s="13" t="s">
        <v>472</v>
      </c>
      <c r="AC71" s="9" t="s">
        <v>17</v>
      </c>
      <c r="AD71" s="14">
        <v>40366</v>
      </c>
      <c r="AE71" s="9">
        <v>2010</v>
      </c>
      <c r="AF71" s="14">
        <v>40636</v>
      </c>
      <c r="AG71" s="9">
        <v>270</v>
      </c>
      <c r="AH71" s="14">
        <v>42192</v>
      </c>
      <c r="AI71" s="9" t="s">
        <v>73</v>
      </c>
      <c r="AJ71" s="9"/>
      <c r="AK71" s="9"/>
      <c r="AL71" s="9" t="s">
        <v>36</v>
      </c>
      <c r="AM71" s="9" t="s">
        <v>24</v>
      </c>
      <c r="AN71" s="32" t="s">
        <v>483</v>
      </c>
      <c r="AO71" s="12"/>
      <c r="AP71" s="12" t="s">
        <v>665</v>
      </c>
      <c r="AQ71" s="28" t="s">
        <v>666</v>
      </c>
      <c r="AR71" s="12" t="s">
        <v>24</v>
      </c>
      <c r="AS71" s="9"/>
      <c r="AT71" s="17"/>
      <c r="AU71" s="17"/>
      <c r="AV71" s="9"/>
      <c r="AW71" s="9"/>
      <c r="AX71" s="9"/>
      <c r="AY71" s="9"/>
      <c r="AZ71" s="9"/>
      <c r="BA71" s="9"/>
      <c r="BB71" s="9"/>
      <c r="BC71" s="9"/>
      <c r="BD71" s="9"/>
      <c r="BE71" s="9"/>
    </row>
  </sheetData>
  <conditionalFormatting sqref="B2:B71">
    <cfRule type="duplicateValues" dxfId="8" priority="1"/>
  </conditionalFormatting>
  <conditionalFormatting sqref="B37 B13">
    <cfRule type="duplicateValues" dxfId="7" priority="5"/>
  </conditionalFormatting>
  <conditionalFormatting sqref="AC2:AC32 AC34:AC70 AG71">
    <cfRule type="expression" dxfId="6" priority="3">
      <formula>OR(AC2="Plans Granted", AC2="Commenced", AC2="Completed")</formula>
    </cfRule>
  </conditionalFormatting>
  <conditionalFormatting sqref="AM1:AM32 AM34:AM70">
    <cfRule type="cellIs" dxfId="5" priority="4" operator="equal">
      <formula>"y"</formula>
    </cfRule>
  </conditionalFormatting>
  <hyperlinks>
    <hyperlink ref="AN3" r:id="rId1" xr:uid="{A2AD91CB-7E38-4C5E-B8AC-5773365838AB}"/>
    <hyperlink ref="AN2" r:id="rId2" xr:uid="{304060BB-D374-4855-B4CC-A70E959C9474}"/>
    <hyperlink ref="AN7" r:id="rId3" xr:uid="{90C10033-F93E-4D01-8E32-C24ED9AF692F}"/>
    <hyperlink ref="AN8" r:id="rId4" xr:uid="{BA842846-CF15-48EB-9B37-E55BB0C8CEA5}"/>
    <hyperlink ref="AN12" r:id="rId5" xr:uid="{D9B09CED-E017-4112-B0CA-9505C1214125}"/>
    <hyperlink ref="AN10" r:id="rId6" xr:uid="{4EF8F6D5-1383-42CC-9360-99A2014E1C72}"/>
    <hyperlink ref="AN4" r:id="rId7" xr:uid="{48F6E751-F536-42D5-9DD3-2047CC474F1A}"/>
    <hyperlink ref="AN5" r:id="rId8" xr:uid="{91C112EB-5ED6-46D6-B732-53ADC7E74BDC}"/>
    <hyperlink ref="AN6" r:id="rId9" xr:uid="{46EF86DC-EBC1-404C-A13C-2ED020CCE9D9}"/>
    <hyperlink ref="AN11" r:id="rId10" xr:uid="{CB9C5CF2-82FD-43BD-AF11-A3E3D251DCF7}"/>
    <hyperlink ref="AN14" r:id="rId11" xr:uid="{36CD4F36-04AE-426C-BC07-2FBD94F1043C}"/>
    <hyperlink ref="AN13" r:id="rId12" display="https://www.eplanning.ie/DonegalCC/AppFileRefDetails/0860052/0" xr:uid="{59DA25BE-0944-4B05-89E7-BA8957022F48}"/>
    <hyperlink ref="AN16" r:id="rId13" xr:uid="{68A1620C-4230-4037-9C08-C30C97A4EC77}"/>
    <hyperlink ref="AN19" r:id="rId14" xr:uid="{DAE91DBB-8926-4251-BAC4-2F294679207E}"/>
    <hyperlink ref="AN20" r:id="rId15" xr:uid="{3E5F9548-329B-4482-A28F-26EE2A9A5C94}"/>
    <hyperlink ref="AN15" r:id="rId16" xr:uid="{73AE3C78-E459-4783-897F-1D09CA531594}"/>
    <hyperlink ref="AN18" r:id="rId17" xr:uid="{BA3B4C94-75F8-47A1-8BA3-1EE5E1DD4173}"/>
    <hyperlink ref="AN17" r:id="rId18" display="https://www.eplanning.ie/TipperaryCC/AppFileRefDetails/09510341/0" xr:uid="{2D430A8E-45EC-446A-A576-283D1A098B4E}"/>
    <hyperlink ref="AN21" r:id="rId19" xr:uid="{782B826A-A554-4E3E-8060-610E8975F933}"/>
    <hyperlink ref="AN22" r:id="rId20" xr:uid="{E6188D0E-197E-4388-9F14-0F83DEEDF42F}"/>
    <hyperlink ref="AN24" r:id="rId21" xr:uid="{50B03259-AAF4-4DDB-8B7E-2A869E36039C}"/>
    <hyperlink ref="AN23" r:id="rId22" xr:uid="{20097408-C3E9-45D7-A269-A1A978528E09}"/>
    <hyperlink ref="AN26" r:id="rId23" xr:uid="{7CB5D30F-4B8D-4F34-B81E-BE6B163E9EF5}"/>
    <hyperlink ref="AN25" r:id="rId24" display="https://www.eplanning.ie/LimerickCCC/AppFileRefDetails/111066/0" xr:uid="{25EC088D-2324-4A3A-B8DF-D3FEE0359C6F}"/>
    <hyperlink ref="AN28" r:id="rId25" xr:uid="{74158AF2-A367-4714-970A-D09B5C1470F3}"/>
    <hyperlink ref="AN30" r:id="rId26" xr:uid="{B10C6A5A-5C30-4B9F-A4E9-77AB4AEE21C2}"/>
    <hyperlink ref="AN27" r:id="rId27" xr:uid="{648A284C-36B1-4548-8358-4186E4219911}"/>
    <hyperlink ref="AN31" r:id="rId28" display="https://planning.agileapplications.ie/fingal/application-details/63908" xr:uid="{082FE2AC-2A81-4D6E-9013-64954A2175F2}"/>
    <hyperlink ref="AN29" r:id="rId29" xr:uid="{A9F55D29-AA79-4596-9774-688524080003}"/>
    <hyperlink ref="AN34" r:id="rId30" xr:uid="{49D461AE-A778-4381-B0E0-3462A0E0B45D}"/>
    <hyperlink ref="AN35" r:id="rId31" xr:uid="{67090066-12AD-4211-9600-F080C0E2B1AB}"/>
    <hyperlink ref="AN36" r:id="rId32" xr:uid="{8AC411E7-CB6D-488A-8DFB-1EEA3231E429}"/>
    <hyperlink ref="AN37" r:id="rId33" xr:uid="{B755AE45-8B02-44CB-B21A-3473355CEDBE}"/>
    <hyperlink ref="AN39" r:id="rId34" xr:uid="{BC85EA93-10C4-4882-9540-51D3CC710791}"/>
    <hyperlink ref="AN40" r:id="rId35" xr:uid="{16390266-7528-49FF-ADB3-145DCEDDA993}"/>
    <hyperlink ref="AN38" r:id="rId36" xr:uid="{217FB4C4-9C97-43F9-BCA4-262B007124E3}"/>
    <hyperlink ref="AN41" r:id="rId37" xr:uid="{F6B2E2CA-B9EB-4DA2-BCBA-BA92B48090C8}"/>
    <hyperlink ref="AN44" r:id="rId38" xr:uid="{B18FB153-1A3A-47A4-AEBC-C0CFDE105BF9}"/>
    <hyperlink ref="AN45" r:id="rId39" xr:uid="{52ADA146-81A5-4AFA-9C5F-1052C8C625F4}"/>
    <hyperlink ref="AN43" r:id="rId40" xr:uid="{94DCF0E6-1E47-4B15-B7EB-CF6F62F60649}"/>
    <hyperlink ref="AN42" r:id="rId41" display="https://planning.corkcoco.ie/ePlan/AppFileRefDetails/154926/0" xr:uid="{6CBA4BCC-814F-43B7-A25E-B9F3205A5979}"/>
    <hyperlink ref="AN46" r:id="rId42" xr:uid="{BC976048-C8B0-4389-B80A-0649D4252616}"/>
    <hyperlink ref="AN47" r:id="rId43" xr:uid="{B6C05E46-4903-404F-BF52-9042EE7C7DBD}"/>
    <hyperlink ref="AN54" r:id="rId44" xr:uid="{36A0C2B1-FDE9-4FF7-8531-C0FAF5145723}"/>
    <hyperlink ref="AN51" r:id="rId45" xr:uid="{67A0E4A3-CFEA-44BC-A885-8463E122688E}"/>
    <hyperlink ref="AN48" r:id="rId46" xr:uid="{BFE1F4F9-8685-497E-90D6-74DBBB3ADF35}"/>
    <hyperlink ref="AN49" r:id="rId47" xr:uid="{076F7D51-81B5-47A9-B61B-427C69E3944F}"/>
    <hyperlink ref="AN50" r:id="rId48" xr:uid="{F8156BDF-F95E-45F4-90B5-D2C754FA9B41}"/>
    <hyperlink ref="AN52" r:id="rId49" xr:uid="{8B307762-62C5-40DB-A4EC-36EB57C5F2EF}"/>
    <hyperlink ref="AN53" r:id="rId50" xr:uid="{34244CB4-808F-4EBB-846C-4733BDF6F2CE}"/>
    <hyperlink ref="AN55" r:id="rId51" xr:uid="{9BF62E93-2E76-4862-9ED7-546CB65922F5}"/>
    <hyperlink ref="AN57" r:id="rId52" xr:uid="{1F464674-684F-452A-9234-737D5C9E14DF}"/>
    <hyperlink ref="AN56" r:id="rId53" xr:uid="{8CF87D53-E9AF-4B53-8F27-AB7CBF865584}"/>
    <hyperlink ref="AN58" r:id="rId54" xr:uid="{092165AF-F562-41A5-9578-5DA3ED403DFD}"/>
    <hyperlink ref="AN59" r:id="rId55" xr:uid="{77E5309E-2CE4-4972-A17C-63E2869CCB9F}"/>
    <hyperlink ref="AN60" r:id="rId56" xr:uid="{F2E69F74-19C6-4C20-A008-E583D3A97679}"/>
    <hyperlink ref="AN61" r:id="rId57" xr:uid="{2B4CB0EF-0A5C-4517-A5AA-395A31EEF9D8}"/>
    <hyperlink ref="AN62" r:id="rId58" xr:uid="{C7EB1729-12E0-4D10-920E-69E3B496D845}"/>
    <hyperlink ref="AN63" r:id="rId59" xr:uid="{EC09D230-2799-4589-9351-4552365BAB1D}"/>
    <hyperlink ref="AN64" r:id="rId60" xr:uid="{B43E39FB-696B-46A9-8D8F-73BA49A80FE4}"/>
    <hyperlink ref="AN65" r:id="rId61" xr:uid="{1AAEE44A-1C78-4D93-BCD4-1A4DD65BD1EF}"/>
    <hyperlink ref="AN66" r:id="rId62" xr:uid="{4E517971-8FCB-41C2-8F94-D22259CD6786}"/>
    <hyperlink ref="AN67" r:id="rId63" xr:uid="{1FA664E6-EE3C-4D82-8754-6FFC2CFB41EC}"/>
    <hyperlink ref="AN68" r:id="rId64" xr:uid="{02FAE911-1B6F-429F-A027-D173F993BEC4}"/>
    <hyperlink ref="AN69" r:id="rId65" xr:uid="{EC4AC53A-12F5-42BA-B2C5-574DB979297A}"/>
    <hyperlink ref="AN70" r:id="rId66" xr:uid="{17C91BC2-1BE0-4E6D-AF59-996820AACD29}"/>
    <hyperlink ref="AN71" r:id="rId67" display="https://www.eplanning.ie/LaoisCC/AppFileRefDetails/10360/0" xr:uid="{B5F9C711-D56A-4ECB-A4A7-DE3277F4F74A}"/>
    <hyperlink ref="AN33" r:id="rId68" display="https://planning.agileapplications.ie/fingal/application-details/93893" xr:uid="{E321FCDB-5BFB-4276-B161-CF3A56829349}"/>
    <hyperlink ref="AN32" r:id="rId69" display="https://planning.agileapplications.ie/fingal/application-details/79737" xr:uid="{DDC1E3B6-9D3B-4C66-A51D-494F30F19515}"/>
  </hyperlinks>
  <pageMargins left="0.7" right="0.7" top="0.75" bottom="0.75" header="0.3" footer="0.3"/>
  <tableParts count="1">
    <tablePart r:id="rId7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8B08D-CE0B-4198-9A83-E1742024854D}">
  <dimension ref="A1:A6"/>
  <sheetViews>
    <sheetView showGridLines="0" zoomScale="55" zoomScaleNormal="55" workbookViewId="0">
      <selection activeCell="AJ23" sqref="AJ23:AK23"/>
    </sheetView>
  </sheetViews>
  <sheetFormatPr defaultRowHeight="15" x14ac:dyDescent="0.25"/>
  <sheetData>
    <row r="1" s="46" customFormat="1" x14ac:dyDescent="0.25"/>
    <row r="2" s="46" customFormat="1" x14ac:dyDescent="0.25"/>
    <row r="3" s="46" customFormat="1" x14ac:dyDescent="0.25"/>
    <row r="4" s="46" customFormat="1" x14ac:dyDescent="0.25"/>
    <row r="5" s="46" customFormat="1" x14ac:dyDescent="0.25"/>
    <row r="6" s="46" customFormat="1"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FC3AE-1291-4463-A335-A6EC4B0786D3}">
  <dimension ref="A1:BV74"/>
  <sheetViews>
    <sheetView zoomScale="80" zoomScaleNormal="80" workbookViewId="0">
      <pane xSplit="1" ySplit="1" topLeftCell="B2" activePane="bottomRight" state="frozen"/>
      <selection pane="topRight" activeCell="B1" sqref="B1"/>
      <selection pane="bottomLeft" activeCell="A2" sqref="A2"/>
      <selection pane="bottomRight" activeCell="AE59" sqref="AE59"/>
    </sheetView>
  </sheetViews>
  <sheetFormatPr defaultColWidth="9.140625" defaultRowHeight="15" customHeight="1" outlineLevelCol="1" x14ac:dyDescent="0.25"/>
  <cols>
    <col min="1" max="1" width="8.140625" style="1" customWidth="1"/>
    <col min="2" max="2" width="15" style="1" customWidth="1"/>
    <col min="3" max="3" width="85.85546875" style="1" customWidth="1"/>
    <col min="4" max="4" width="19.5703125" style="6" bestFit="1" customWidth="1"/>
    <col min="5" max="5" width="30.140625" style="6" customWidth="1"/>
    <col min="6" max="6" width="56.42578125" style="7" customWidth="1" outlineLevel="1"/>
    <col min="7" max="7" width="14.7109375" style="1" customWidth="1" outlineLevel="1"/>
    <col min="8" max="8" width="15" style="1" customWidth="1" outlineLevel="1"/>
    <col min="9" max="9" width="12" style="1" customWidth="1" outlineLevel="1"/>
    <col min="10" max="10" width="19.42578125" style="1" customWidth="1" outlineLevel="1"/>
    <col min="11" max="11" width="13.5703125" style="1" customWidth="1" outlineLevel="1"/>
    <col min="12" max="12" width="14.85546875" style="1" customWidth="1" outlineLevel="1"/>
    <col min="13" max="13" width="23.28515625" style="1" customWidth="1" outlineLevel="1"/>
    <col min="14" max="14" width="20.5703125" style="1" customWidth="1" outlineLevel="1"/>
    <col min="15" max="15" width="33.42578125" style="1" customWidth="1" outlineLevel="1"/>
    <col min="16" max="16" width="7.7109375" style="1" customWidth="1" outlineLevel="1"/>
    <col min="17" max="17" width="20.28515625" style="1" customWidth="1" outlineLevel="1"/>
    <col min="18" max="18" width="29.140625" style="1" customWidth="1" outlineLevel="1"/>
    <col min="19" max="19" width="8.7109375" style="1" customWidth="1" outlineLevel="1"/>
    <col min="20" max="20" width="210.7109375" style="1" customWidth="1"/>
    <col min="21" max="21" width="70" style="1" customWidth="1"/>
    <col min="22" max="22" width="31.42578125" style="7" customWidth="1"/>
    <col min="23" max="23" width="94" style="1" customWidth="1"/>
    <col min="24" max="24" width="20.5703125" style="1" customWidth="1"/>
    <col min="25" max="25" width="13.140625" style="1" customWidth="1"/>
    <col min="26" max="26" width="13.7109375" style="1" customWidth="1"/>
    <col min="27" max="27" width="16.42578125" style="1" customWidth="1"/>
    <col min="28" max="28" width="33.85546875" style="1" customWidth="1"/>
    <col min="29" max="29" width="13.5703125" style="1" bestFit="1" customWidth="1"/>
    <col min="30" max="30" width="18" style="1" customWidth="1"/>
    <col min="31" max="31" width="17.7109375" style="1" customWidth="1"/>
    <col min="32" max="32" width="15.85546875" style="1" customWidth="1"/>
    <col min="33" max="33" width="18.85546875" style="1" customWidth="1"/>
    <col min="34" max="34" width="18.7109375" style="1" customWidth="1"/>
    <col min="35" max="35" width="30.85546875" style="1" customWidth="1"/>
    <col min="36" max="36" width="12.140625" style="1" customWidth="1"/>
    <col min="37" max="37" width="11.140625" style="1" customWidth="1"/>
    <col min="38" max="39" width="29.140625" style="1" customWidth="1"/>
    <col min="40" max="40" width="22.7109375" style="1" customWidth="1"/>
    <col min="41" max="41" width="26" style="1" customWidth="1"/>
    <col min="42" max="44" width="45.42578125" style="1" customWidth="1"/>
    <col min="45" max="45" width="25.28515625" style="1" customWidth="1"/>
    <col min="46" max="46" width="17.7109375" style="1" customWidth="1"/>
    <col min="47" max="47" width="118" style="1" bestFit="1" customWidth="1"/>
    <col min="48" max="48" width="21.42578125" style="1" bestFit="1" customWidth="1"/>
    <col min="49" max="54" width="9.140625" style="1" customWidth="1" outlineLevel="1"/>
    <col min="55" max="55" width="9.140625" style="1" customWidth="1"/>
    <col min="56" max="65" width="9.140625" style="1" customWidth="1" outlineLevel="1"/>
    <col min="66" max="66" width="9.140625" style="1"/>
    <col min="67" max="74" width="9.140625" style="1" customWidth="1" outlineLevel="1"/>
    <col min="75" max="16384" width="9.140625" style="1"/>
  </cols>
  <sheetData>
    <row r="1" spans="1:74" s="67" customFormat="1" ht="15" customHeight="1" x14ac:dyDescent="0.25">
      <c r="A1" s="47" t="s">
        <v>20</v>
      </c>
      <c r="B1" s="47" t="s">
        <v>1</v>
      </c>
      <c r="C1" s="47" t="s">
        <v>519</v>
      </c>
      <c r="D1" s="48" t="s">
        <v>520</v>
      </c>
      <c r="E1" s="48" t="s">
        <v>521</v>
      </c>
      <c r="F1" s="49" t="s">
        <v>522</v>
      </c>
      <c r="G1" s="50" t="s">
        <v>644</v>
      </c>
      <c r="H1" s="50" t="s">
        <v>645</v>
      </c>
      <c r="I1" s="50" t="s">
        <v>646</v>
      </c>
      <c r="J1" s="50" t="s">
        <v>647</v>
      </c>
      <c r="K1" s="50" t="s">
        <v>660</v>
      </c>
      <c r="L1" s="50" t="s">
        <v>648</v>
      </c>
      <c r="M1" s="50" t="s">
        <v>649</v>
      </c>
      <c r="N1" s="50" t="s">
        <v>659</v>
      </c>
      <c r="O1" s="50" t="s">
        <v>650</v>
      </c>
      <c r="P1" s="50" t="s">
        <v>653</v>
      </c>
      <c r="Q1" s="50" t="s">
        <v>654</v>
      </c>
      <c r="R1" s="50" t="s">
        <v>651</v>
      </c>
      <c r="S1" s="50" t="s">
        <v>652</v>
      </c>
      <c r="T1" s="51" t="s">
        <v>523</v>
      </c>
      <c r="U1" s="47" t="s">
        <v>0</v>
      </c>
      <c r="V1" s="47" t="s">
        <v>2</v>
      </c>
      <c r="W1" s="47" t="s">
        <v>671</v>
      </c>
      <c r="X1" s="52" t="s">
        <v>3</v>
      </c>
      <c r="Y1" s="47" t="s">
        <v>4</v>
      </c>
      <c r="Z1" s="47" t="s">
        <v>5</v>
      </c>
      <c r="AA1" s="47" t="s">
        <v>6</v>
      </c>
      <c r="AB1" s="52" t="s">
        <v>462</v>
      </c>
      <c r="AC1" s="53" t="s">
        <v>21</v>
      </c>
      <c r="AD1" s="52" t="s">
        <v>7</v>
      </c>
      <c r="AE1" s="52" t="s">
        <v>77</v>
      </c>
      <c r="AF1" s="52" t="s">
        <v>8</v>
      </c>
      <c r="AG1" s="52" t="s">
        <v>29</v>
      </c>
      <c r="AH1" s="47" t="s">
        <v>22</v>
      </c>
      <c r="AI1" s="47" t="s">
        <v>23</v>
      </c>
      <c r="AJ1" s="47" t="s">
        <v>9</v>
      </c>
      <c r="AK1" s="47" t="s">
        <v>10</v>
      </c>
      <c r="AL1" s="47" t="s">
        <v>11</v>
      </c>
      <c r="AM1" s="47" t="s">
        <v>709</v>
      </c>
      <c r="AN1" s="52" t="s">
        <v>475</v>
      </c>
      <c r="AO1" s="51" t="s">
        <v>30</v>
      </c>
      <c r="AP1" s="54" t="s">
        <v>354</v>
      </c>
      <c r="AQ1" s="54" t="s">
        <v>355</v>
      </c>
      <c r="AR1" s="54" t="s">
        <v>370</v>
      </c>
      <c r="AS1" s="52" t="s">
        <v>710</v>
      </c>
      <c r="AT1" s="55" t="s">
        <v>436</v>
      </c>
      <c r="AU1" s="56" t="s">
        <v>437</v>
      </c>
      <c r="AV1" s="54" t="s">
        <v>711</v>
      </c>
      <c r="AW1" s="57" t="s">
        <v>712</v>
      </c>
      <c r="AX1" s="58" t="s">
        <v>713</v>
      </c>
      <c r="AY1" s="58" t="s">
        <v>714</v>
      </c>
      <c r="AZ1" s="58" t="s">
        <v>715</v>
      </c>
      <c r="BA1" s="58" t="s">
        <v>716</v>
      </c>
      <c r="BB1" s="59" t="s">
        <v>717</v>
      </c>
      <c r="BC1" s="54" t="s">
        <v>718</v>
      </c>
      <c r="BD1" s="60" t="s">
        <v>428</v>
      </c>
      <c r="BE1" s="61" t="s">
        <v>719</v>
      </c>
      <c r="BF1" s="61" t="s">
        <v>720</v>
      </c>
      <c r="BG1" s="61" t="s">
        <v>721</v>
      </c>
      <c r="BH1" s="61" t="s">
        <v>722</v>
      </c>
      <c r="BI1" s="61" t="s">
        <v>723</v>
      </c>
      <c r="BJ1" s="61" t="s">
        <v>724</v>
      </c>
      <c r="BK1" s="61" t="s">
        <v>725</v>
      </c>
      <c r="BL1" s="61" t="s">
        <v>726</v>
      </c>
      <c r="BM1" s="62" t="s">
        <v>727</v>
      </c>
      <c r="BN1" s="63" t="s">
        <v>728</v>
      </c>
      <c r="BO1" s="64" t="s">
        <v>729</v>
      </c>
      <c r="BP1" s="65" t="s">
        <v>730</v>
      </c>
      <c r="BQ1" s="65" t="s">
        <v>731</v>
      </c>
      <c r="BR1" s="65" t="s">
        <v>732</v>
      </c>
      <c r="BS1" s="65" t="s">
        <v>733</v>
      </c>
      <c r="BT1" s="65" t="s">
        <v>734</v>
      </c>
      <c r="BU1" s="65" t="s">
        <v>735</v>
      </c>
      <c r="BV1" s="66" t="s">
        <v>736</v>
      </c>
    </row>
    <row r="2" spans="1:74" ht="15" customHeight="1" x14ac:dyDescent="0.25">
      <c r="A2" s="9">
        <v>13</v>
      </c>
      <c r="B2" s="9" t="s">
        <v>81</v>
      </c>
      <c r="C2" s="9" t="s">
        <v>524</v>
      </c>
      <c r="D2" s="68"/>
      <c r="E2" s="69"/>
      <c r="F2" s="70"/>
      <c r="G2" s="9" t="s">
        <v>72</v>
      </c>
      <c r="H2" s="9" t="s">
        <v>72</v>
      </c>
      <c r="I2" s="9"/>
      <c r="J2" s="9"/>
      <c r="K2" s="9" t="s">
        <v>72</v>
      </c>
      <c r="L2" s="9"/>
      <c r="M2" s="9"/>
      <c r="N2" s="9"/>
      <c r="O2" s="9"/>
      <c r="P2" s="9"/>
      <c r="Q2" s="9"/>
      <c r="R2" s="9"/>
      <c r="S2" s="9"/>
      <c r="T2" s="11"/>
      <c r="U2" s="9" t="s">
        <v>80</v>
      </c>
      <c r="V2" s="12" t="s">
        <v>353</v>
      </c>
      <c r="W2" s="9" t="s">
        <v>245</v>
      </c>
      <c r="X2" s="9" t="s">
        <v>60</v>
      </c>
      <c r="Y2" s="9">
        <v>53.540857439902901</v>
      </c>
      <c r="Z2" s="9">
        <v>-6.6215222906245099</v>
      </c>
      <c r="AA2" s="9" t="s">
        <v>17</v>
      </c>
      <c r="AB2" s="13" t="s">
        <v>472</v>
      </c>
      <c r="AC2" s="9" t="s">
        <v>17</v>
      </c>
      <c r="AD2" s="14">
        <v>39951</v>
      </c>
      <c r="AE2" s="9">
        <v>2009</v>
      </c>
      <c r="AF2" s="14">
        <v>40142</v>
      </c>
      <c r="AG2" s="9">
        <v>191</v>
      </c>
      <c r="AH2" s="14">
        <v>41968</v>
      </c>
      <c r="AI2" s="9" t="s">
        <v>73</v>
      </c>
      <c r="AJ2" s="9">
        <v>616</v>
      </c>
      <c r="AK2" s="9">
        <v>0.81</v>
      </c>
      <c r="AL2" s="9" t="s">
        <v>39</v>
      </c>
      <c r="AM2" s="71"/>
      <c r="AN2" s="9" t="s">
        <v>24</v>
      </c>
      <c r="AO2" s="15" t="s">
        <v>246</v>
      </c>
      <c r="AP2" s="12"/>
      <c r="AQ2" s="12"/>
      <c r="AR2" s="16" t="s">
        <v>405</v>
      </c>
      <c r="AS2" s="9" t="s">
        <v>24</v>
      </c>
      <c r="AT2" s="17"/>
      <c r="AU2" s="17"/>
      <c r="AV2" s="17"/>
      <c r="AW2" s="9"/>
      <c r="AX2" s="9"/>
      <c r="AY2" s="9"/>
      <c r="AZ2" s="9"/>
      <c r="BA2" s="9"/>
      <c r="BB2" s="9"/>
      <c r="BC2" s="9"/>
      <c r="BD2">
        <v>1</v>
      </c>
      <c r="BE2">
        <v>1</v>
      </c>
      <c r="BF2">
        <v>1</v>
      </c>
      <c r="BG2">
        <v>1</v>
      </c>
      <c r="BH2">
        <v>0</v>
      </c>
      <c r="BI2">
        <v>1</v>
      </c>
      <c r="BJ2">
        <v>1</v>
      </c>
      <c r="BK2">
        <v>0</v>
      </c>
      <c r="BL2">
        <v>0</v>
      </c>
      <c r="BM2">
        <v>1</v>
      </c>
      <c r="BN2" s="9"/>
      <c r="BO2" s="9"/>
      <c r="BP2" s="9"/>
      <c r="BQ2" s="9"/>
      <c r="BR2" s="9"/>
      <c r="BS2" s="9"/>
      <c r="BT2" s="9"/>
      <c r="BU2" s="9"/>
      <c r="BV2" s="9"/>
    </row>
    <row r="3" spans="1:74" ht="15" customHeight="1" x14ac:dyDescent="0.25">
      <c r="A3" s="9">
        <v>14</v>
      </c>
      <c r="B3" s="9" t="s">
        <v>229</v>
      </c>
      <c r="C3" s="9" t="s">
        <v>525</v>
      </c>
      <c r="D3" s="68"/>
      <c r="E3" s="69"/>
      <c r="F3" s="70" t="s">
        <v>526</v>
      </c>
      <c r="G3" s="9"/>
      <c r="H3" s="9" t="s">
        <v>72</v>
      </c>
      <c r="I3" s="9"/>
      <c r="J3" s="9"/>
      <c r="K3" s="9"/>
      <c r="L3" s="9"/>
      <c r="M3" s="9"/>
      <c r="N3" s="9"/>
      <c r="O3" s="9"/>
      <c r="P3" s="9"/>
      <c r="Q3" s="9"/>
      <c r="R3" s="9"/>
      <c r="S3" s="9"/>
      <c r="T3" s="11"/>
      <c r="U3" s="9" t="s">
        <v>228</v>
      </c>
      <c r="V3" s="12" t="s">
        <v>230</v>
      </c>
      <c r="W3" s="9" t="s">
        <v>247</v>
      </c>
      <c r="X3" s="9" t="s">
        <v>60</v>
      </c>
      <c r="Y3" s="9">
        <v>53.5147517773255</v>
      </c>
      <c r="Z3" s="9">
        <v>-6.7106286094935896</v>
      </c>
      <c r="AA3" s="9" t="s">
        <v>17</v>
      </c>
      <c r="AB3" s="13" t="s">
        <v>473</v>
      </c>
      <c r="AC3" s="9" t="s">
        <v>17</v>
      </c>
      <c r="AD3" s="14">
        <v>40371</v>
      </c>
      <c r="AE3" s="9">
        <v>2010</v>
      </c>
      <c r="AF3" s="14">
        <v>40581</v>
      </c>
      <c r="AG3" s="9">
        <v>210</v>
      </c>
      <c r="AH3" s="14">
        <v>42407</v>
      </c>
      <c r="AI3" s="9" t="s">
        <v>73</v>
      </c>
      <c r="AJ3" s="9">
        <v>1098</v>
      </c>
      <c r="AK3" s="9">
        <v>0.27</v>
      </c>
      <c r="AL3" s="9" t="s">
        <v>39</v>
      </c>
      <c r="AM3" s="71">
        <v>5198.9799999999996</v>
      </c>
      <c r="AN3" s="9" t="s">
        <v>24</v>
      </c>
      <c r="AO3" s="15" t="s">
        <v>248</v>
      </c>
      <c r="AP3" s="12"/>
      <c r="AQ3" s="12" t="s">
        <v>477</v>
      </c>
      <c r="AR3" s="16"/>
      <c r="AS3" s="9" t="s">
        <v>24</v>
      </c>
      <c r="AT3" s="17"/>
      <c r="AU3" s="17"/>
      <c r="AV3" s="17"/>
      <c r="AW3" s="9"/>
      <c r="AX3" s="9"/>
      <c r="AY3" s="9"/>
      <c r="AZ3" s="9"/>
      <c r="BA3" s="9"/>
      <c r="BB3" s="9"/>
      <c r="BC3" s="9"/>
      <c r="BD3" s="9"/>
      <c r="BE3" s="9"/>
      <c r="BF3" s="9"/>
      <c r="BG3" s="9"/>
      <c r="BH3" s="9"/>
      <c r="BI3" s="9"/>
      <c r="BJ3" s="9"/>
      <c r="BK3" s="9"/>
      <c r="BL3" s="9"/>
      <c r="BM3" s="9"/>
      <c r="BN3" s="9"/>
      <c r="BO3" s="9"/>
      <c r="BP3" s="9"/>
      <c r="BQ3" s="9"/>
      <c r="BR3" s="9"/>
      <c r="BS3" s="9"/>
      <c r="BT3" s="9"/>
      <c r="BU3" s="9"/>
      <c r="BV3" s="9"/>
    </row>
    <row r="4" spans="1:74" ht="15" customHeight="1" x14ac:dyDescent="0.25">
      <c r="A4" s="9">
        <v>16</v>
      </c>
      <c r="B4" s="9" t="s">
        <v>83</v>
      </c>
      <c r="C4" s="9" t="s">
        <v>527</v>
      </c>
      <c r="D4" s="68">
        <v>20000</v>
      </c>
      <c r="E4" s="69">
        <v>8.76</v>
      </c>
      <c r="F4" s="70" t="s">
        <v>528</v>
      </c>
      <c r="G4" s="9"/>
      <c r="H4" s="9" t="s">
        <v>72</v>
      </c>
      <c r="I4" s="9"/>
      <c r="J4" s="9"/>
      <c r="K4" s="9"/>
      <c r="L4" s="9"/>
      <c r="M4" s="9"/>
      <c r="N4" s="9"/>
      <c r="O4" s="9"/>
      <c r="P4" s="9"/>
      <c r="Q4" s="9" t="s">
        <v>72</v>
      </c>
      <c r="R4" s="9"/>
      <c r="S4" s="9"/>
      <c r="T4" s="11" t="s">
        <v>529</v>
      </c>
      <c r="U4" s="9" t="s">
        <v>82</v>
      </c>
      <c r="V4" s="12" t="s">
        <v>84</v>
      </c>
      <c r="W4" s="9" t="s">
        <v>251</v>
      </c>
      <c r="X4" s="9" t="s">
        <v>61</v>
      </c>
      <c r="Y4" s="9">
        <v>53.5031400442017</v>
      </c>
      <c r="Z4" s="9">
        <v>-7.2295954120651498</v>
      </c>
      <c r="AA4" s="9" t="s">
        <v>17</v>
      </c>
      <c r="AB4" s="13" t="s">
        <v>472</v>
      </c>
      <c r="AC4" s="9" t="s">
        <v>17</v>
      </c>
      <c r="AD4" s="14">
        <v>40688</v>
      </c>
      <c r="AE4" s="9">
        <v>2011</v>
      </c>
      <c r="AF4" s="14">
        <v>40961</v>
      </c>
      <c r="AG4" s="9">
        <v>273</v>
      </c>
      <c r="AH4" s="14">
        <v>42788</v>
      </c>
      <c r="AI4" s="9" t="s">
        <v>73</v>
      </c>
      <c r="AJ4" s="9">
        <v>922</v>
      </c>
      <c r="AK4" s="9">
        <v>2.2999999999999998</v>
      </c>
      <c r="AL4" s="9" t="s">
        <v>44</v>
      </c>
      <c r="AM4" s="71">
        <v>32731</v>
      </c>
      <c r="AN4" s="9" t="s">
        <v>24</v>
      </c>
      <c r="AO4" s="15" t="s">
        <v>252</v>
      </c>
      <c r="AP4" s="12"/>
      <c r="AQ4" s="12" t="s">
        <v>680</v>
      </c>
      <c r="AR4" s="16" t="s">
        <v>481</v>
      </c>
      <c r="AS4" s="9" t="s">
        <v>24</v>
      </c>
      <c r="AT4" s="17"/>
      <c r="AU4" s="17"/>
      <c r="AV4" s="17"/>
      <c r="AW4" s="9"/>
      <c r="AX4" s="9"/>
      <c r="AY4" s="9"/>
      <c r="AZ4" s="9"/>
      <c r="BA4" s="9"/>
      <c r="BB4" s="9"/>
      <c r="BC4" s="9"/>
      <c r="BD4">
        <v>1</v>
      </c>
      <c r="BE4">
        <v>1</v>
      </c>
      <c r="BF4">
        <v>1</v>
      </c>
      <c r="BG4">
        <v>1</v>
      </c>
      <c r="BH4">
        <v>1</v>
      </c>
      <c r="BI4">
        <v>1</v>
      </c>
      <c r="BJ4">
        <v>1</v>
      </c>
      <c r="BK4">
        <v>1</v>
      </c>
      <c r="BL4">
        <v>1</v>
      </c>
      <c r="BM4">
        <v>1</v>
      </c>
      <c r="BN4" s="9"/>
      <c r="BO4" s="9"/>
      <c r="BP4" s="9"/>
      <c r="BQ4" s="9"/>
      <c r="BR4" s="9"/>
      <c r="BS4" s="9"/>
      <c r="BT4" s="9"/>
      <c r="BU4" s="9"/>
      <c r="BV4" s="9"/>
    </row>
    <row r="5" spans="1:74" ht="15" customHeight="1" x14ac:dyDescent="0.25">
      <c r="A5" s="9">
        <v>17</v>
      </c>
      <c r="B5" s="9" t="s">
        <v>86</v>
      </c>
      <c r="C5" s="9" t="s">
        <v>530</v>
      </c>
      <c r="D5" s="68">
        <v>14000</v>
      </c>
      <c r="E5" s="69">
        <v>4</v>
      </c>
      <c r="F5" s="70" t="s">
        <v>531</v>
      </c>
      <c r="G5" s="9">
        <v>5000</v>
      </c>
      <c r="H5" s="18">
        <v>2500</v>
      </c>
      <c r="I5" s="9"/>
      <c r="J5" s="9"/>
      <c r="K5" s="9">
        <v>5000</v>
      </c>
      <c r="L5" s="9"/>
      <c r="M5" s="9"/>
      <c r="N5" s="9"/>
      <c r="O5" s="9"/>
      <c r="P5" s="9">
        <v>2000</v>
      </c>
      <c r="Q5" s="9"/>
      <c r="R5" s="9"/>
      <c r="S5" s="9"/>
      <c r="T5" s="11" t="s">
        <v>532</v>
      </c>
      <c r="U5" s="9" t="s">
        <v>85</v>
      </c>
      <c r="V5" s="12" t="s">
        <v>87</v>
      </c>
      <c r="W5" s="9" t="s">
        <v>249</v>
      </c>
      <c r="X5" s="9" t="s">
        <v>57</v>
      </c>
      <c r="Y5" s="9">
        <v>52.409279604720403</v>
      </c>
      <c r="Z5" s="9">
        <v>-9.7376503710042304</v>
      </c>
      <c r="AA5" s="9" t="s">
        <v>17</v>
      </c>
      <c r="AB5" s="13" t="s">
        <v>472</v>
      </c>
      <c r="AC5" s="9" t="s">
        <v>17</v>
      </c>
      <c r="AD5" s="14">
        <v>40721</v>
      </c>
      <c r="AE5" s="9">
        <v>2011</v>
      </c>
      <c r="AF5" s="14">
        <v>40934</v>
      </c>
      <c r="AG5" s="9">
        <v>213</v>
      </c>
      <c r="AH5" s="14">
        <v>42761</v>
      </c>
      <c r="AI5" s="9" t="s">
        <v>73</v>
      </c>
      <c r="AJ5" s="9">
        <v>2849</v>
      </c>
      <c r="AK5" s="9">
        <v>1.6</v>
      </c>
      <c r="AL5" s="9" t="s">
        <v>34</v>
      </c>
      <c r="AM5" s="71"/>
      <c r="AN5" s="9" t="s">
        <v>24</v>
      </c>
      <c r="AO5" s="15" t="s">
        <v>250</v>
      </c>
      <c r="AP5" s="12"/>
      <c r="AQ5" s="12" t="s">
        <v>479</v>
      </c>
      <c r="AR5" s="16" t="s">
        <v>480</v>
      </c>
      <c r="AS5" s="9" t="s">
        <v>24</v>
      </c>
      <c r="AT5" s="17"/>
      <c r="AU5" s="17"/>
      <c r="AV5" s="17"/>
      <c r="AW5" s="9"/>
      <c r="AX5" s="9"/>
      <c r="AY5" s="9"/>
      <c r="AZ5" s="9"/>
      <c r="BA5" s="9"/>
      <c r="BB5" s="9"/>
      <c r="BC5" s="9"/>
      <c r="BD5">
        <v>1</v>
      </c>
      <c r="BE5">
        <v>1</v>
      </c>
      <c r="BF5">
        <v>1</v>
      </c>
      <c r="BG5">
        <v>1</v>
      </c>
      <c r="BH5">
        <v>0</v>
      </c>
      <c r="BI5">
        <v>1</v>
      </c>
      <c r="BJ5">
        <v>1</v>
      </c>
      <c r="BK5">
        <v>1</v>
      </c>
      <c r="BL5">
        <v>1</v>
      </c>
      <c r="BM5">
        <v>1</v>
      </c>
      <c r="BN5" s="9"/>
      <c r="BO5" s="9"/>
      <c r="BP5" s="9"/>
      <c r="BQ5" s="9"/>
      <c r="BR5" s="9"/>
      <c r="BS5" s="9"/>
      <c r="BT5" s="9"/>
      <c r="BU5" s="9"/>
      <c r="BV5" s="9"/>
    </row>
    <row r="6" spans="1:74" ht="15" customHeight="1" x14ac:dyDescent="0.25">
      <c r="A6" s="9">
        <v>18</v>
      </c>
      <c r="B6" s="9" t="s">
        <v>89</v>
      </c>
      <c r="C6" s="9" t="s">
        <v>533</v>
      </c>
      <c r="D6" s="68">
        <v>16000</v>
      </c>
      <c r="E6" s="69"/>
      <c r="F6" s="70" t="s">
        <v>534</v>
      </c>
      <c r="G6" s="9"/>
      <c r="H6" s="9"/>
      <c r="I6" s="9"/>
      <c r="J6" s="9"/>
      <c r="K6" s="9"/>
      <c r="L6" s="9"/>
      <c r="M6" s="9"/>
      <c r="N6" s="9"/>
      <c r="O6" s="9"/>
      <c r="P6" s="9"/>
      <c r="Q6" s="9"/>
      <c r="R6" s="9"/>
      <c r="S6" s="9"/>
      <c r="T6" s="11"/>
      <c r="U6" s="9" t="s">
        <v>88</v>
      </c>
      <c r="V6" s="12" t="s">
        <v>90</v>
      </c>
      <c r="W6" s="9" t="s">
        <v>253</v>
      </c>
      <c r="X6" s="9" t="s">
        <v>12</v>
      </c>
      <c r="Y6" s="9">
        <v>53.310965372548402</v>
      </c>
      <c r="Z6" s="9">
        <v>-6.49598102163693</v>
      </c>
      <c r="AA6" s="9" t="s">
        <v>17</v>
      </c>
      <c r="AB6" s="13" t="s">
        <v>439</v>
      </c>
      <c r="AC6" s="9" t="s">
        <v>17</v>
      </c>
      <c r="AD6" s="14">
        <v>41408</v>
      </c>
      <c r="AE6" s="9">
        <v>2013</v>
      </c>
      <c r="AF6" s="14">
        <v>41589</v>
      </c>
      <c r="AG6" s="9">
        <v>181</v>
      </c>
      <c r="AH6" s="14">
        <v>43415</v>
      </c>
      <c r="AI6" s="9" t="s">
        <v>73</v>
      </c>
      <c r="AJ6" s="9">
        <v>502</v>
      </c>
      <c r="AK6" s="9">
        <v>2.59</v>
      </c>
      <c r="AL6" s="9" t="s">
        <v>18</v>
      </c>
      <c r="AM6" s="71"/>
      <c r="AN6" s="9" t="s">
        <v>24</v>
      </c>
      <c r="AO6" s="15" t="s">
        <v>254</v>
      </c>
      <c r="AP6" s="12"/>
      <c r="AQ6" s="12" t="s">
        <v>681</v>
      </c>
      <c r="AR6" s="16" t="s">
        <v>406</v>
      </c>
      <c r="AS6" s="9" t="s">
        <v>24</v>
      </c>
      <c r="AT6" s="17"/>
      <c r="AU6" s="17"/>
      <c r="AV6" s="17"/>
      <c r="AW6" s="9"/>
      <c r="AX6" s="9"/>
      <c r="AY6" s="9"/>
      <c r="AZ6" s="9"/>
      <c r="BA6" s="9"/>
      <c r="BB6" s="9"/>
      <c r="BC6" s="9"/>
      <c r="BD6">
        <v>1</v>
      </c>
      <c r="BE6">
        <v>1</v>
      </c>
      <c r="BF6">
        <v>1</v>
      </c>
      <c r="BG6">
        <v>1</v>
      </c>
      <c r="BH6">
        <v>1</v>
      </c>
      <c r="BI6">
        <v>1</v>
      </c>
      <c r="BJ6">
        <v>1</v>
      </c>
      <c r="BK6">
        <v>1</v>
      </c>
      <c r="BL6">
        <v>0</v>
      </c>
      <c r="BM6">
        <v>1</v>
      </c>
      <c r="BN6" s="9"/>
      <c r="BO6" s="9"/>
      <c r="BP6" s="9"/>
      <c r="BQ6" s="9"/>
      <c r="BR6" s="9"/>
      <c r="BS6" s="9"/>
      <c r="BT6" s="9"/>
      <c r="BU6" s="9"/>
      <c r="BV6" s="9"/>
    </row>
    <row r="7" spans="1:74" ht="15" customHeight="1" x14ac:dyDescent="0.25">
      <c r="A7" s="9">
        <v>19</v>
      </c>
      <c r="B7" s="9" t="s">
        <v>92</v>
      </c>
      <c r="C7" s="9" t="s">
        <v>535</v>
      </c>
      <c r="D7" s="68"/>
      <c r="E7" s="69"/>
      <c r="F7" s="70" t="s">
        <v>536</v>
      </c>
      <c r="G7" s="9"/>
      <c r="H7" s="9"/>
      <c r="I7" s="9"/>
      <c r="J7" s="9"/>
      <c r="K7" s="9"/>
      <c r="L7" s="9"/>
      <c r="M7" s="9"/>
      <c r="N7" s="9"/>
      <c r="O7" s="9"/>
      <c r="P7" s="9"/>
      <c r="Q7" s="9"/>
      <c r="R7" s="9"/>
      <c r="S7" s="9"/>
      <c r="T7" s="11" t="s">
        <v>537</v>
      </c>
      <c r="U7" s="9" t="s">
        <v>91</v>
      </c>
      <c r="V7" s="12" t="s">
        <v>93</v>
      </c>
      <c r="W7" s="9" t="s">
        <v>257</v>
      </c>
      <c r="X7" s="9" t="s">
        <v>49</v>
      </c>
      <c r="Y7" s="9">
        <v>51.699495421592502</v>
      </c>
      <c r="Z7" s="9">
        <v>-8.86167140848241</v>
      </c>
      <c r="AA7" s="9"/>
      <c r="AB7" s="13" t="s">
        <v>438</v>
      </c>
      <c r="AC7" s="9" t="s">
        <v>15</v>
      </c>
      <c r="AD7" s="14">
        <v>41443</v>
      </c>
      <c r="AE7" s="9">
        <v>2013</v>
      </c>
      <c r="AF7" s="14">
        <v>41722</v>
      </c>
      <c r="AG7" s="9">
        <v>279</v>
      </c>
      <c r="AH7" s="14">
        <v>43548</v>
      </c>
      <c r="AI7" s="9" t="s">
        <v>76</v>
      </c>
      <c r="AJ7" s="9">
        <v>2621.5</v>
      </c>
      <c r="AK7" s="9">
        <v>1.28</v>
      </c>
      <c r="AL7" s="9" t="s">
        <v>32</v>
      </c>
      <c r="AM7" s="71"/>
      <c r="AN7" s="9" t="s">
        <v>24</v>
      </c>
      <c r="AO7" s="15" t="s">
        <v>258</v>
      </c>
      <c r="AP7" s="12" t="s">
        <v>389</v>
      </c>
      <c r="AQ7" s="12"/>
      <c r="AR7" s="16"/>
      <c r="AS7" s="9" t="s">
        <v>24</v>
      </c>
      <c r="AT7" s="17"/>
      <c r="AU7" s="17"/>
      <c r="AV7" s="17"/>
      <c r="AW7">
        <v>1</v>
      </c>
      <c r="AX7">
        <v>1</v>
      </c>
      <c r="AY7">
        <v>0</v>
      </c>
      <c r="AZ7">
        <v>0</v>
      </c>
      <c r="BA7">
        <v>1</v>
      </c>
      <c r="BB7">
        <v>1</v>
      </c>
      <c r="BC7"/>
      <c r="BD7" s="9"/>
      <c r="BE7" s="9"/>
      <c r="BF7" s="9"/>
      <c r="BG7" s="9"/>
      <c r="BH7" s="9"/>
      <c r="BI7" s="9"/>
      <c r="BJ7" s="9"/>
      <c r="BK7" s="9"/>
      <c r="BL7" s="9"/>
      <c r="BM7" s="9"/>
      <c r="BN7" s="9"/>
      <c r="BO7" s="9"/>
      <c r="BP7" s="9"/>
      <c r="BQ7" s="9"/>
      <c r="BR7" s="9"/>
      <c r="BS7" s="9"/>
      <c r="BT7" s="9"/>
      <c r="BU7" s="9"/>
      <c r="BV7" s="9"/>
    </row>
    <row r="8" spans="1:74" ht="15" customHeight="1" x14ac:dyDescent="0.25">
      <c r="A8" s="9">
        <v>20</v>
      </c>
      <c r="B8" s="9" t="s">
        <v>95</v>
      </c>
      <c r="C8" s="9" t="s">
        <v>538</v>
      </c>
      <c r="D8" s="68">
        <v>17000</v>
      </c>
      <c r="E8" s="69"/>
      <c r="F8" s="70" t="s">
        <v>539</v>
      </c>
      <c r="G8" s="9"/>
      <c r="H8" s="9"/>
      <c r="I8" s="9"/>
      <c r="J8" s="9"/>
      <c r="K8" s="9"/>
      <c r="L8" s="9"/>
      <c r="M8" s="9"/>
      <c r="N8" s="9"/>
      <c r="O8" s="9">
        <v>6000</v>
      </c>
      <c r="P8" s="9"/>
      <c r="Q8" s="18">
        <v>11000</v>
      </c>
      <c r="R8" s="9"/>
      <c r="S8" s="9"/>
      <c r="T8" s="11"/>
      <c r="U8" s="9" t="s">
        <v>94</v>
      </c>
      <c r="V8" s="12" t="s">
        <v>96</v>
      </c>
      <c r="W8" s="9" t="s">
        <v>261</v>
      </c>
      <c r="X8" s="9" t="s">
        <v>53</v>
      </c>
      <c r="Y8" s="9">
        <v>52.992876805994896</v>
      </c>
      <c r="Z8" s="9">
        <v>-6.9945772297761097</v>
      </c>
      <c r="AA8" s="9"/>
      <c r="AB8" s="13" t="s">
        <v>438</v>
      </c>
      <c r="AC8" s="9" t="s">
        <v>15</v>
      </c>
      <c r="AD8" s="14">
        <v>41550</v>
      </c>
      <c r="AE8" s="9">
        <v>2013</v>
      </c>
      <c r="AF8" s="14">
        <v>41803</v>
      </c>
      <c r="AG8" s="9">
        <v>253</v>
      </c>
      <c r="AH8" s="14">
        <v>43629</v>
      </c>
      <c r="AI8" s="9" t="s">
        <v>76</v>
      </c>
      <c r="AJ8" s="9">
        <v>3396</v>
      </c>
      <c r="AK8" s="9">
        <v>1.37</v>
      </c>
      <c r="AL8" s="9" t="s">
        <v>28</v>
      </c>
      <c r="AM8" s="71"/>
      <c r="AN8" s="9" t="s">
        <v>24</v>
      </c>
      <c r="AO8" s="15" t="s">
        <v>262</v>
      </c>
      <c r="AP8" s="12" t="s">
        <v>482</v>
      </c>
      <c r="AQ8" s="12"/>
      <c r="AR8" s="16"/>
      <c r="AS8" s="9" t="s">
        <v>24</v>
      </c>
      <c r="AT8" s="17"/>
      <c r="AU8" s="17"/>
      <c r="AV8" s="17"/>
      <c r="AW8">
        <v>0</v>
      </c>
      <c r="AX8">
        <v>1</v>
      </c>
      <c r="AY8">
        <v>0</v>
      </c>
      <c r="AZ8">
        <v>1</v>
      </c>
      <c r="BA8">
        <v>0</v>
      </c>
      <c r="BB8">
        <v>0</v>
      </c>
      <c r="BC8"/>
      <c r="BD8" s="9"/>
      <c r="BE8" s="9"/>
      <c r="BF8" s="9"/>
      <c r="BG8" s="9"/>
      <c r="BH8" s="9"/>
      <c r="BI8" s="9"/>
      <c r="BJ8" s="9"/>
      <c r="BK8" s="9"/>
      <c r="BL8" s="9"/>
      <c r="BM8" s="9"/>
      <c r="BN8" s="9"/>
      <c r="BO8" s="9"/>
      <c r="BP8" s="9"/>
      <c r="BQ8" s="9"/>
      <c r="BR8" s="9"/>
      <c r="BS8" s="9"/>
      <c r="BT8" s="9"/>
      <c r="BU8" s="9"/>
      <c r="BV8" s="9"/>
    </row>
    <row r="9" spans="1:74" ht="15" customHeight="1" x14ac:dyDescent="0.25">
      <c r="A9" s="9">
        <v>21</v>
      </c>
      <c r="B9" t="s">
        <v>541</v>
      </c>
      <c r="C9" t="s">
        <v>674</v>
      </c>
      <c r="D9" s="68"/>
      <c r="E9" s="69"/>
      <c r="F9" s="70"/>
      <c r="G9" s="9"/>
      <c r="H9" s="9"/>
      <c r="I9" s="9"/>
      <c r="J9" s="9"/>
      <c r="K9" s="9"/>
      <c r="L9" s="9"/>
      <c r="M9" s="9"/>
      <c r="N9" s="9"/>
      <c r="O9" s="9"/>
      <c r="P9" s="9"/>
      <c r="Q9" s="18"/>
      <c r="R9" s="9"/>
      <c r="S9" s="9"/>
      <c r="T9" s="11"/>
      <c r="U9" s="9" t="s">
        <v>97</v>
      </c>
      <c r="V9" s="12" t="s">
        <v>676</v>
      </c>
      <c r="W9" s="9" t="s">
        <v>255</v>
      </c>
      <c r="X9" s="9" t="s">
        <v>60</v>
      </c>
      <c r="Y9" s="9">
        <v>53.657150613846703</v>
      </c>
      <c r="Z9" s="9">
        <v>-6.5219979443809901</v>
      </c>
      <c r="AA9" s="9"/>
      <c r="AB9" s="13" t="s">
        <v>472</v>
      </c>
      <c r="AC9" s="9" t="s">
        <v>13</v>
      </c>
      <c r="AD9" s="14">
        <v>39974</v>
      </c>
      <c r="AE9" s="9">
        <v>2009</v>
      </c>
      <c r="AF9" s="14">
        <v>40074</v>
      </c>
      <c r="AG9" s="9">
        <f>_xlfn.DAYS(TUS_v2[[#This Row],[Decision Date]],TUS_v2[[#This Row],[Application Date]])</f>
        <v>100</v>
      </c>
      <c r="AH9" s="14">
        <v>41900</v>
      </c>
      <c r="AI9" s="9" t="s">
        <v>75</v>
      </c>
      <c r="AJ9" s="9">
        <v>12183</v>
      </c>
      <c r="AK9" s="9"/>
      <c r="AL9" s="9" t="s">
        <v>39</v>
      </c>
      <c r="AM9" s="71">
        <v>176775</v>
      </c>
      <c r="AN9" s="9" t="s">
        <v>24</v>
      </c>
      <c r="AO9" s="15" t="s">
        <v>677</v>
      </c>
      <c r="AP9" s="12"/>
      <c r="AQ9" s="12"/>
      <c r="AR9" s="16"/>
      <c r="AS9" s="9" t="s">
        <v>24</v>
      </c>
      <c r="AT9" s="17"/>
      <c r="AU9" s="17"/>
      <c r="AV9" s="17"/>
      <c r="AW9" s="9"/>
      <c r="AX9" s="9"/>
      <c r="AY9" s="9"/>
      <c r="AZ9" s="9"/>
      <c r="BA9" s="9"/>
      <c r="BB9" s="9"/>
      <c r="BC9" s="9"/>
      <c r="BD9" s="9"/>
      <c r="BE9" s="9"/>
      <c r="BF9" s="9"/>
      <c r="BG9" s="9"/>
      <c r="BH9" s="9"/>
      <c r="BI9" s="9"/>
      <c r="BJ9" s="9"/>
      <c r="BK9" s="9"/>
      <c r="BL9" s="9"/>
      <c r="BM9" s="9"/>
      <c r="BN9" s="9"/>
      <c r="BO9" s="9"/>
      <c r="BP9" s="9"/>
      <c r="BQ9" s="9"/>
      <c r="BR9" s="9"/>
      <c r="BS9" s="9"/>
      <c r="BT9" s="9"/>
      <c r="BU9" s="9"/>
      <c r="BV9" s="9"/>
    </row>
    <row r="10" spans="1:74" ht="15" customHeight="1" x14ac:dyDescent="0.25">
      <c r="A10" s="9">
        <v>21.1</v>
      </c>
      <c r="B10" s="9" t="s">
        <v>98</v>
      </c>
      <c r="C10" s="9" t="s">
        <v>540</v>
      </c>
      <c r="D10" s="68"/>
      <c r="E10" s="69"/>
      <c r="F10" s="70"/>
      <c r="G10" s="9"/>
      <c r="H10" s="9"/>
      <c r="I10" s="9"/>
      <c r="J10" s="9"/>
      <c r="K10" s="9"/>
      <c r="L10" s="9"/>
      <c r="M10" s="9"/>
      <c r="N10" s="9"/>
      <c r="O10" s="9"/>
      <c r="P10" s="9"/>
      <c r="Q10" s="9"/>
      <c r="R10" s="9"/>
      <c r="S10" s="9"/>
      <c r="T10" s="11"/>
      <c r="U10" s="9" t="s">
        <v>97</v>
      </c>
      <c r="V10" s="12" t="s">
        <v>435</v>
      </c>
      <c r="W10" s="9" t="s">
        <v>255</v>
      </c>
      <c r="X10" s="9" t="s">
        <v>60</v>
      </c>
      <c r="Y10" s="9">
        <v>53.657150613846703</v>
      </c>
      <c r="Z10" s="9">
        <v>-6.5219979443809901</v>
      </c>
      <c r="AA10" s="9"/>
      <c r="AB10" s="13" t="s">
        <v>673</v>
      </c>
      <c r="AC10" s="9" t="s">
        <v>13</v>
      </c>
      <c r="AD10" s="14">
        <v>41652</v>
      </c>
      <c r="AE10" s="9">
        <v>2014</v>
      </c>
      <c r="AF10" s="14">
        <v>41696</v>
      </c>
      <c r="AG10" s="9">
        <v>44</v>
      </c>
      <c r="AH10" s="14">
        <v>43522</v>
      </c>
      <c r="AI10" s="9" t="s">
        <v>75</v>
      </c>
      <c r="AJ10" s="9">
        <v>12183</v>
      </c>
      <c r="AK10" s="9"/>
      <c r="AL10" s="9" t="s">
        <v>39</v>
      </c>
      <c r="AM10" s="71"/>
      <c r="AN10" s="9" t="s">
        <v>476</v>
      </c>
      <c r="AO10" s="15" t="s">
        <v>256</v>
      </c>
      <c r="AP10" s="12"/>
      <c r="AQ10" s="12"/>
      <c r="AR10" s="16"/>
      <c r="AS10" s="9" t="s">
        <v>24</v>
      </c>
      <c r="AT10" s="17"/>
      <c r="AU10" s="17"/>
      <c r="AV10" s="17"/>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row>
    <row r="11" spans="1:74" ht="15" customHeight="1" x14ac:dyDescent="0.25">
      <c r="A11" s="9">
        <v>22</v>
      </c>
      <c r="B11" s="9" t="s">
        <v>100</v>
      </c>
      <c r="C11" s="9" t="s">
        <v>542</v>
      </c>
      <c r="D11" s="68">
        <v>16000</v>
      </c>
      <c r="E11" s="69">
        <v>4.4000000000000004</v>
      </c>
      <c r="F11" s="70" t="s">
        <v>543</v>
      </c>
      <c r="G11" s="9"/>
      <c r="H11" s="9"/>
      <c r="I11" s="9"/>
      <c r="J11" s="9"/>
      <c r="K11" s="9"/>
      <c r="L11" s="9"/>
      <c r="M11" s="9"/>
      <c r="N11" s="9"/>
      <c r="O11" s="9"/>
      <c r="P11" s="9"/>
      <c r="Q11" s="9"/>
      <c r="R11" s="9"/>
      <c r="S11" s="9"/>
      <c r="T11" s="11"/>
      <c r="U11" s="9" t="s">
        <v>99</v>
      </c>
      <c r="V11" s="12" t="s">
        <v>101</v>
      </c>
      <c r="W11" s="9" t="s">
        <v>259</v>
      </c>
      <c r="X11" s="9" t="s">
        <v>69</v>
      </c>
      <c r="Y11" s="9">
        <v>53.0959010701566</v>
      </c>
      <c r="Z11" s="9">
        <v>-7.8058308292312901</v>
      </c>
      <c r="AA11" s="9"/>
      <c r="AB11" s="13" t="s">
        <v>438</v>
      </c>
      <c r="AC11" s="9" t="s">
        <v>15</v>
      </c>
      <c r="AD11" s="14">
        <v>41712</v>
      </c>
      <c r="AE11" s="9">
        <v>2014</v>
      </c>
      <c r="AF11" s="14">
        <v>41766</v>
      </c>
      <c r="AG11" s="9">
        <v>54</v>
      </c>
      <c r="AH11" s="14">
        <v>43592</v>
      </c>
      <c r="AI11" s="9" t="s">
        <v>76</v>
      </c>
      <c r="AJ11" s="9">
        <v>1163.4000000000001</v>
      </c>
      <c r="AK11" s="9">
        <v>2.4500000000000002</v>
      </c>
      <c r="AL11" s="9" t="s">
        <v>41</v>
      </c>
      <c r="AM11" s="71"/>
      <c r="AN11" s="9" t="s">
        <v>24</v>
      </c>
      <c r="AO11" s="15" t="s">
        <v>260</v>
      </c>
      <c r="AP11" s="12" t="s">
        <v>390</v>
      </c>
      <c r="AQ11" s="12"/>
      <c r="AR11" s="16"/>
      <c r="AS11" s="9" t="s">
        <v>24</v>
      </c>
      <c r="AT11" s="17"/>
      <c r="AU11" s="17"/>
      <c r="AV11" s="17"/>
      <c r="AW11">
        <v>1</v>
      </c>
      <c r="AX11">
        <v>1</v>
      </c>
      <c r="AY11">
        <v>1</v>
      </c>
      <c r="AZ11">
        <v>0</v>
      </c>
      <c r="BA11">
        <v>0</v>
      </c>
      <c r="BB11">
        <v>0</v>
      </c>
      <c r="BC11"/>
      <c r="BD11" s="9"/>
      <c r="BE11" s="9"/>
      <c r="BF11" s="9"/>
      <c r="BG11" s="9"/>
      <c r="BH11" s="9"/>
      <c r="BI11" s="9"/>
      <c r="BJ11" s="9"/>
      <c r="BK11" s="9"/>
      <c r="BL11" s="9"/>
      <c r="BM11" s="9"/>
      <c r="BN11" s="9"/>
      <c r="BO11" s="9"/>
      <c r="BP11" s="9"/>
      <c r="BQ11" s="9"/>
      <c r="BR11" s="9"/>
      <c r="BS11" s="9"/>
      <c r="BT11" s="9"/>
      <c r="BU11" s="9"/>
      <c r="BV11" s="9"/>
    </row>
    <row r="12" spans="1:74" ht="15" customHeight="1" x14ac:dyDescent="0.25">
      <c r="A12" s="9">
        <v>23</v>
      </c>
      <c r="B12" s="9" t="s">
        <v>103</v>
      </c>
      <c r="C12" s="9" t="s">
        <v>544</v>
      </c>
      <c r="D12" s="68">
        <v>16000</v>
      </c>
      <c r="E12" s="69"/>
      <c r="F12" s="70" t="s">
        <v>545</v>
      </c>
      <c r="G12" s="9"/>
      <c r="H12" s="9"/>
      <c r="I12" s="9"/>
      <c r="J12" s="9"/>
      <c r="K12" s="9"/>
      <c r="L12" s="9"/>
      <c r="M12" s="9"/>
      <c r="N12" s="9"/>
      <c r="O12" s="9"/>
      <c r="P12" s="9"/>
      <c r="Q12" s="9"/>
      <c r="R12" s="9"/>
      <c r="S12" s="9"/>
      <c r="T12" s="11"/>
      <c r="U12" s="9" t="s">
        <v>102</v>
      </c>
      <c r="V12" s="12" t="s">
        <v>104</v>
      </c>
      <c r="W12" s="9" t="s">
        <v>263</v>
      </c>
      <c r="X12" s="9" t="s">
        <v>12</v>
      </c>
      <c r="Y12" s="9">
        <v>53.5353944192792</v>
      </c>
      <c r="Z12" s="9">
        <v>-6.1874133713847597</v>
      </c>
      <c r="AA12" s="9"/>
      <c r="AB12" s="13" t="s">
        <v>438</v>
      </c>
      <c r="AC12" s="9" t="s">
        <v>15</v>
      </c>
      <c r="AD12" s="14">
        <v>41772</v>
      </c>
      <c r="AE12" s="9">
        <v>2014</v>
      </c>
      <c r="AF12" s="14">
        <v>41823</v>
      </c>
      <c r="AG12" s="9">
        <v>51</v>
      </c>
      <c r="AH12" s="14">
        <v>43649</v>
      </c>
      <c r="AI12" s="9" t="s">
        <v>76</v>
      </c>
      <c r="AJ12" s="9">
        <v>945</v>
      </c>
      <c r="AK12" s="9">
        <v>2</v>
      </c>
      <c r="AL12" s="9" t="s">
        <v>19</v>
      </c>
      <c r="AM12" s="71"/>
      <c r="AN12" s="9" t="s">
        <v>24</v>
      </c>
      <c r="AO12" s="15" t="s">
        <v>264</v>
      </c>
      <c r="AP12" s="12" t="s">
        <v>419</v>
      </c>
      <c r="AQ12" s="12"/>
      <c r="AR12" s="16"/>
      <c r="AS12" s="9" t="s">
        <v>24</v>
      </c>
      <c r="AT12" s="17"/>
      <c r="AU12" s="17"/>
      <c r="AV12" s="17"/>
      <c r="AW12">
        <v>1</v>
      </c>
      <c r="AX12">
        <v>0</v>
      </c>
      <c r="AY12">
        <v>0</v>
      </c>
      <c r="AZ12">
        <v>1</v>
      </c>
      <c r="BA12">
        <v>0</v>
      </c>
      <c r="BB12">
        <v>0</v>
      </c>
      <c r="BC12"/>
      <c r="BD12" s="9"/>
      <c r="BE12" s="9"/>
      <c r="BF12" s="9"/>
      <c r="BG12" s="9"/>
      <c r="BH12" s="9"/>
      <c r="BI12" s="9"/>
      <c r="BJ12" s="9"/>
      <c r="BK12" s="9"/>
      <c r="BL12" s="9"/>
      <c r="BM12" s="9"/>
      <c r="BN12" s="9"/>
      <c r="BO12" s="9"/>
      <c r="BP12" s="9"/>
      <c r="BQ12" s="9"/>
      <c r="BR12" s="9"/>
      <c r="BS12" s="9"/>
      <c r="BT12" s="9"/>
      <c r="BU12" s="9"/>
      <c r="BV12" s="9"/>
    </row>
    <row r="13" spans="1:74" ht="15" customHeight="1" x14ac:dyDescent="0.25">
      <c r="A13" s="9">
        <v>25</v>
      </c>
      <c r="B13" s="9">
        <v>860052</v>
      </c>
      <c r="C13" s="9" t="s">
        <v>546</v>
      </c>
      <c r="D13" s="68">
        <v>14000</v>
      </c>
      <c r="E13" s="69"/>
      <c r="F13" s="70" t="s">
        <v>547</v>
      </c>
      <c r="G13" s="9"/>
      <c r="H13" s="9"/>
      <c r="I13" s="9"/>
      <c r="J13" s="9"/>
      <c r="K13" s="9"/>
      <c r="L13" s="9"/>
      <c r="M13" s="9"/>
      <c r="N13" s="9"/>
      <c r="O13" s="9"/>
      <c r="P13" s="9"/>
      <c r="Q13" s="9"/>
      <c r="R13" s="9"/>
      <c r="S13" s="9"/>
      <c r="T13" s="11" t="s">
        <v>548</v>
      </c>
      <c r="U13" s="9" t="s">
        <v>105</v>
      </c>
      <c r="V13" s="12"/>
      <c r="W13" s="9" t="s">
        <v>265</v>
      </c>
      <c r="X13" s="9" t="s">
        <v>66</v>
      </c>
      <c r="Y13" s="9">
        <v>54.789293755426201</v>
      </c>
      <c r="Z13" s="9">
        <v>-7.5807799739831196</v>
      </c>
      <c r="AA13" s="9"/>
      <c r="AB13" s="13" t="s">
        <v>439</v>
      </c>
      <c r="AC13" s="9" t="s">
        <v>13</v>
      </c>
      <c r="AD13" s="14">
        <v>39493</v>
      </c>
      <c r="AE13" s="9">
        <v>2008</v>
      </c>
      <c r="AF13" s="14">
        <v>39633</v>
      </c>
      <c r="AG13" s="9">
        <v>140</v>
      </c>
      <c r="AH13" s="14">
        <v>41459</v>
      </c>
      <c r="AI13" s="9" t="s">
        <v>75</v>
      </c>
      <c r="AJ13" s="9"/>
      <c r="AK13" s="9"/>
      <c r="AL13" s="9" t="s">
        <v>33</v>
      </c>
      <c r="AM13" s="71">
        <v>44952</v>
      </c>
      <c r="AN13" s="9" t="s">
        <v>24</v>
      </c>
      <c r="AO13" s="15" t="s">
        <v>483</v>
      </c>
      <c r="AP13" s="17"/>
      <c r="AQ13" s="12" t="s">
        <v>484</v>
      </c>
      <c r="AR13" s="16" t="s">
        <v>485</v>
      </c>
      <c r="AS13" s="9" t="s">
        <v>737</v>
      </c>
      <c r="AT13" s="17" t="s">
        <v>439</v>
      </c>
      <c r="AU13" s="12" t="s">
        <v>486</v>
      </c>
      <c r="AV13" s="72"/>
      <c r="AW13" s="9"/>
      <c r="AX13" s="9"/>
      <c r="AY13" s="9"/>
      <c r="AZ13" s="9"/>
      <c r="BA13" s="9"/>
      <c r="BB13" s="9"/>
      <c r="BC13" s="73"/>
      <c r="BD13">
        <v>1</v>
      </c>
      <c r="BE13">
        <v>0</v>
      </c>
      <c r="BF13">
        <v>1</v>
      </c>
      <c r="BG13">
        <v>0</v>
      </c>
      <c r="BH13">
        <v>1</v>
      </c>
      <c r="BI13">
        <v>1</v>
      </c>
      <c r="BJ13">
        <v>0</v>
      </c>
      <c r="BK13">
        <v>1</v>
      </c>
      <c r="BL13">
        <v>1</v>
      </c>
      <c r="BM13">
        <v>0</v>
      </c>
      <c r="BN13" s="73"/>
      <c r="BO13" s="9">
        <v>0</v>
      </c>
      <c r="BP13" s="9">
        <v>0</v>
      </c>
      <c r="BQ13" s="9">
        <v>1</v>
      </c>
      <c r="BR13" s="9">
        <v>0</v>
      </c>
      <c r="BS13" s="9">
        <v>1</v>
      </c>
      <c r="BT13" s="9">
        <v>1</v>
      </c>
      <c r="BU13" s="9">
        <v>1</v>
      </c>
      <c r="BV13">
        <v>0</v>
      </c>
    </row>
    <row r="14" spans="1:74" ht="15" customHeight="1" x14ac:dyDescent="0.25">
      <c r="A14" s="9">
        <v>25.1</v>
      </c>
      <c r="B14" s="9" t="s">
        <v>106</v>
      </c>
      <c r="C14" s="9" t="s">
        <v>546</v>
      </c>
      <c r="D14" s="68">
        <f>D13</f>
        <v>14000</v>
      </c>
      <c r="E14" s="69">
        <f>E13</f>
        <v>0</v>
      </c>
      <c r="F14" s="70" t="s">
        <v>547</v>
      </c>
      <c r="G14" s="9"/>
      <c r="H14" s="9"/>
      <c r="I14" s="9"/>
      <c r="J14" s="9"/>
      <c r="K14" s="9"/>
      <c r="L14" s="9"/>
      <c r="M14" s="9"/>
      <c r="N14" s="9"/>
      <c r="O14" s="9"/>
      <c r="P14" s="9"/>
      <c r="Q14" s="9"/>
      <c r="R14" s="9"/>
      <c r="S14" s="9"/>
      <c r="T14" s="11"/>
      <c r="U14" s="9" t="s">
        <v>105</v>
      </c>
      <c r="V14" s="12" t="s">
        <v>107</v>
      </c>
      <c r="W14" s="9" t="s">
        <v>265</v>
      </c>
      <c r="X14" s="9" t="s">
        <v>66</v>
      </c>
      <c r="Y14" s="9">
        <v>54.789293755426201</v>
      </c>
      <c r="Z14" s="9">
        <v>-7.5807799739831196</v>
      </c>
      <c r="AA14" s="9"/>
      <c r="AB14" s="13" t="s">
        <v>673</v>
      </c>
      <c r="AC14" s="9" t="s">
        <v>13</v>
      </c>
      <c r="AD14" s="14">
        <v>41778</v>
      </c>
      <c r="AE14" s="9">
        <v>2014</v>
      </c>
      <c r="AF14" s="14">
        <v>41830</v>
      </c>
      <c r="AG14" s="9">
        <v>52</v>
      </c>
      <c r="AH14" s="14">
        <v>43656</v>
      </c>
      <c r="AI14" s="9" t="s">
        <v>75</v>
      </c>
      <c r="AJ14" s="9"/>
      <c r="AK14" s="9"/>
      <c r="AL14" s="9" t="s">
        <v>33</v>
      </c>
      <c r="AM14" s="71"/>
      <c r="AN14" s="9" t="s">
        <v>72</v>
      </c>
      <c r="AO14" s="15" t="s">
        <v>266</v>
      </c>
      <c r="AP14" s="12"/>
      <c r="AQ14" s="19"/>
      <c r="AR14" s="16" t="s">
        <v>371</v>
      </c>
      <c r="AS14" s="9" t="s">
        <v>24</v>
      </c>
      <c r="AT14" s="17"/>
      <c r="AU14" s="17"/>
      <c r="AV14" s="17"/>
      <c r="AW14" s="9"/>
      <c r="AX14" s="9"/>
      <c r="AY14" s="9"/>
      <c r="AZ14" s="9"/>
      <c r="BA14" s="9"/>
      <c r="BB14" s="9"/>
      <c r="BC14" s="9"/>
      <c r="BD14">
        <v>1</v>
      </c>
      <c r="BE14">
        <v>1</v>
      </c>
      <c r="BF14">
        <v>1</v>
      </c>
      <c r="BG14">
        <v>1</v>
      </c>
      <c r="BH14">
        <v>1</v>
      </c>
      <c r="BI14">
        <v>1</v>
      </c>
      <c r="BJ14">
        <v>1</v>
      </c>
      <c r="BK14">
        <v>1</v>
      </c>
      <c r="BL14">
        <v>1</v>
      </c>
      <c r="BM14">
        <v>0</v>
      </c>
      <c r="BN14" s="9"/>
      <c r="BO14" s="9"/>
      <c r="BP14" s="9"/>
      <c r="BQ14" s="9"/>
      <c r="BR14" s="9"/>
      <c r="BS14" s="9"/>
      <c r="BT14" s="9"/>
      <c r="BU14" s="9"/>
      <c r="BV14" s="9"/>
    </row>
    <row r="15" spans="1:74" ht="15" customHeight="1" x14ac:dyDescent="0.25">
      <c r="A15" s="9">
        <v>29</v>
      </c>
      <c r="B15" s="9" t="s">
        <v>109</v>
      </c>
      <c r="C15" s="9" t="s">
        <v>549</v>
      </c>
      <c r="D15" s="74">
        <v>90000</v>
      </c>
      <c r="E15" s="69"/>
      <c r="F15" s="70" t="s">
        <v>550</v>
      </c>
      <c r="G15" s="9"/>
      <c r="H15" s="9"/>
      <c r="I15" s="9"/>
      <c r="J15" s="9"/>
      <c r="K15" s="9"/>
      <c r="L15" s="9"/>
      <c r="M15" s="9"/>
      <c r="N15" s="9"/>
      <c r="O15" s="9"/>
      <c r="P15" s="9"/>
      <c r="Q15" s="9"/>
      <c r="R15" s="9"/>
      <c r="S15" s="9"/>
      <c r="T15" s="11" t="s">
        <v>551</v>
      </c>
      <c r="U15" s="9" t="s">
        <v>108</v>
      </c>
      <c r="V15" s="12" t="s">
        <v>110</v>
      </c>
      <c r="W15" s="9" t="s">
        <v>267</v>
      </c>
      <c r="X15" s="9" t="s">
        <v>66</v>
      </c>
      <c r="Y15" s="9">
        <v>54.809701009744998</v>
      </c>
      <c r="Z15" s="9">
        <v>-7.8767814445350597</v>
      </c>
      <c r="AA15" s="9" t="s">
        <v>17</v>
      </c>
      <c r="AB15" s="13" t="s">
        <v>472</v>
      </c>
      <c r="AC15" s="9" t="s">
        <v>17</v>
      </c>
      <c r="AD15" s="14">
        <v>41975</v>
      </c>
      <c r="AE15" s="9">
        <v>2014</v>
      </c>
      <c r="AF15" s="14">
        <v>42131</v>
      </c>
      <c r="AG15" s="9">
        <v>156</v>
      </c>
      <c r="AH15" s="14">
        <v>43958</v>
      </c>
      <c r="AI15" s="9" t="s">
        <v>73</v>
      </c>
      <c r="AJ15" s="9"/>
      <c r="AK15" s="9">
        <v>2.86</v>
      </c>
      <c r="AL15" s="9" t="s">
        <v>33</v>
      </c>
      <c r="AM15" s="71">
        <v>15941.83</v>
      </c>
      <c r="AN15" s="9" t="s">
        <v>24</v>
      </c>
      <c r="AO15" s="15" t="s">
        <v>271</v>
      </c>
      <c r="AP15" s="12"/>
      <c r="AQ15" s="12"/>
      <c r="AR15" s="16" t="s">
        <v>407</v>
      </c>
      <c r="AS15" s="9" t="s">
        <v>24</v>
      </c>
      <c r="AT15" s="17"/>
      <c r="AU15" s="17"/>
      <c r="AV15" s="17"/>
      <c r="AW15" s="9"/>
      <c r="AX15" s="9"/>
      <c r="AY15" s="9"/>
      <c r="AZ15" s="9"/>
      <c r="BA15" s="9"/>
      <c r="BB15" s="9"/>
      <c r="BC15" s="9"/>
      <c r="BD15">
        <v>1</v>
      </c>
      <c r="BE15">
        <v>1</v>
      </c>
      <c r="BF15">
        <v>1</v>
      </c>
      <c r="BG15">
        <v>1</v>
      </c>
      <c r="BH15">
        <v>1</v>
      </c>
      <c r="BI15">
        <v>1</v>
      </c>
      <c r="BJ15">
        <v>1</v>
      </c>
      <c r="BK15">
        <v>1</v>
      </c>
      <c r="BL15">
        <v>1</v>
      </c>
      <c r="BM15">
        <v>1</v>
      </c>
      <c r="BN15" s="9"/>
      <c r="BO15" s="9"/>
      <c r="BP15" s="9"/>
      <c r="BQ15" s="9"/>
      <c r="BR15" s="9"/>
      <c r="BS15" s="9"/>
      <c r="BT15" s="9"/>
      <c r="BU15" s="9"/>
      <c r="BV15" s="9"/>
    </row>
    <row r="16" spans="1:74" ht="15" customHeight="1" x14ac:dyDescent="0.25">
      <c r="A16" s="9">
        <v>30</v>
      </c>
      <c r="B16" s="9" t="s">
        <v>112</v>
      </c>
      <c r="C16" s="9" t="s">
        <v>552</v>
      </c>
      <c r="D16" s="68">
        <v>13000</v>
      </c>
      <c r="E16" s="69">
        <v>4.38</v>
      </c>
      <c r="F16" s="70" t="s">
        <v>553</v>
      </c>
      <c r="G16" s="9"/>
      <c r="H16" s="9"/>
      <c r="I16" s="9"/>
      <c r="J16" s="9"/>
      <c r="K16" s="9"/>
      <c r="L16" s="9"/>
      <c r="M16" s="9"/>
      <c r="N16" s="9"/>
      <c r="O16" s="9"/>
      <c r="P16" s="9"/>
      <c r="Q16" s="9"/>
      <c r="R16" s="9"/>
      <c r="S16" s="9"/>
      <c r="T16" s="11" t="s">
        <v>554</v>
      </c>
      <c r="U16" s="9" t="s">
        <v>111</v>
      </c>
      <c r="V16" s="12" t="s">
        <v>113</v>
      </c>
      <c r="W16" s="9" t="s">
        <v>257</v>
      </c>
      <c r="X16" s="9" t="s">
        <v>49</v>
      </c>
      <c r="Y16" s="9">
        <v>51.698877471840099</v>
      </c>
      <c r="Z16" s="9">
        <v>-8.8624567545946995</v>
      </c>
      <c r="AA16" s="9"/>
      <c r="AB16" s="13" t="s">
        <v>438</v>
      </c>
      <c r="AC16" s="9" t="s">
        <v>15</v>
      </c>
      <c r="AD16" s="14">
        <v>42055</v>
      </c>
      <c r="AE16" s="9">
        <v>2015</v>
      </c>
      <c r="AF16" s="14">
        <v>42109</v>
      </c>
      <c r="AG16" s="9">
        <v>54</v>
      </c>
      <c r="AH16" s="14">
        <v>43936</v>
      </c>
      <c r="AI16" s="9" t="s">
        <v>76</v>
      </c>
      <c r="AJ16" s="9">
        <v>795</v>
      </c>
      <c r="AK16" s="9">
        <v>4.8</v>
      </c>
      <c r="AL16" s="9" t="s">
        <v>32</v>
      </c>
      <c r="AM16" s="71"/>
      <c r="AN16" s="9" t="s">
        <v>24</v>
      </c>
      <c r="AO16" s="15" t="s">
        <v>268</v>
      </c>
      <c r="AP16" s="12" t="s">
        <v>391</v>
      </c>
      <c r="AQ16" s="12"/>
      <c r="AR16" s="16"/>
      <c r="AS16" s="9" t="s">
        <v>738</v>
      </c>
      <c r="AT16" s="17" t="s">
        <v>438</v>
      </c>
      <c r="AU16" s="12" t="s">
        <v>514</v>
      </c>
      <c r="AV16" s="72"/>
      <c r="AW16">
        <v>1</v>
      </c>
      <c r="AX16">
        <v>1</v>
      </c>
      <c r="AY16">
        <v>0</v>
      </c>
      <c r="AZ16">
        <v>1</v>
      </c>
      <c r="BA16">
        <v>0</v>
      </c>
      <c r="BB16">
        <v>1</v>
      </c>
      <c r="BC16" s="75"/>
      <c r="BD16" s="9"/>
      <c r="BE16" s="9"/>
      <c r="BF16" s="9"/>
      <c r="BG16" s="9"/>
      <c r="BH16" s="9"/>
      <c r="BI16" s="9"/>
      <c r="BJ16" s="9"/>
      <c r="BK16" s="9"/>
      <c r="BL16" s="9"/>
      <c r="BM16" s="9"/>
      <c r="BN16" s="73"/>
      <c r="BO16" s="9">
        <v>1</v>
      </c>
      <c r="BP16" s="9">
        <v>0</v>
      </c>
      <c r="BQ16" s="9">
        <v>0</v>
      </c>
      <c r="BR16" s="9">
        <v>1</v>
      </c>
      <c r="BS16" s="9">
        <v>1</v>
      </c>
      <c r="BT16" s="9">
        <v>1</v>
      </c>
      <c r="BU16" s="9">
        <v>1</v>
      </c>
      <c r="BV16">
        <v>0</v>
      </c>
    </row>
    <row r="17" spans="1:74" ht="15" customHeight="1" x14ac:dyDescent="0.25">
      <c r="A17" s="9">
        <v>31</v>
      </c>
      <c r="B17" s="9">
        <v>9510341</v>
      </c>
      <c r="C17" s="9" t="s">
        <v>555</v>
      </c>
      <c r="D17" s="68">
        <v>44500</v>
      </c>
      <c r="E17" s="69">
        <v>1.56</v>
      </c>
      <c r="F17" s="70" t="s">
        <v>556</v>
      </c>
      <c r="G17" s="9"/>
      <c r="H17" s="9"/>
      <c r="I17" s="9">
        <v>37500</v>
      </c>
      <c r="J17" s="9"/>
      <c r="K17" s="9"/>
      <c r="L17" s="9"/>
      <c r="M17" s="9"/>
      <c r="N17" s="9"/>
      <c r="O17" s="9"/>
      <c r="P17" s="9"/>
      <c r="Q17" s="9"/>
      <c r="R17" s="9"/>
      <c r="S17" s="13">
        <v>7000</v>
      </c>
      <c r="T17" s="11"/>
      <c r="U17" s="9" t="s">
        <v>114</v>
      </c>
      <c r="V17" s="12" t="s">
        <v>492</v>
      </c>
      <c r="W17" s="9" t="s">
        <v>269</v>
      </c>
      <c r="X17" s="9" t="s">
        <v>65</v>
      </c>
      <c r="Y17" s="9">
        <v>53.069181070576398</v>
      </c>
      <c r="Z17" s="9">
        <v>-8.0375953570655305</v>
      </c>
      <c r="AA17" s="9"/>
      <c r="AB17" s="13" t="s">
        <v>472</v>
      </c>
      <c r="AC17" s="9" t="s">
        <v>13</v>
      </c>
      <c r="AD17" s="14">
        <v>39974</v>
      </c>
      <c r="AE17" s="9">
        <v>2009</v>
      </c>
      <c r="AF17" s="14">
        <v>40228</v>
      </c>
      <c r="AG17" s="9">
        <v>254</v>
      </c>
      <c r="AH17" s="14">
        <v>42088</v>
      </c>
      <c r="AI17" s="9" t="s">
        <v>75</v>
      </c>
      <c r="AJ17" s="9">
        <v>2100</v>
      </c>
      <c r="AK17" s="9"/>
      <c r="AL17" s="9" t="s">
        <v>42</v>
      </c>
      <c r="AM17" s="71">
        <v>42642.720000000001</v>
      </c>
      <c r="AN17" s="9" t="s">
        <v>24</v>
      </c>
      <c r="AO17" s="15" t="s">
        <v>483</v>
      </c>
      <c r="AP17" s="12"/>
      <c r="AQ17" s="12" t="s">
        <v>493</v>
      </c>
      <c r="AR17" s="16" t="s">
        <v>494</v>
      </c>
      <c r="AS17" s="9" t="s">
        <v>24</v>
      </c>
      <c r="AT17" s="17"/>
      <c r="AU17" s="17"/>
      <c r="AV17" s="17"/>
      <c r="AW17" s="9"/>
      <c r="AX17" s="9"/>
      <c r="AY17" s="9"/>
      <c r="AZ17" s="9"/>
      <c r="BA17" s="9"/>
      <c r="BB17" s="9"/>
      <c r="BC17" s="9"/>
      <c r="BD17">
        <v>1</v>
      </c>
      <c r="BE17">
        <v>1</v>
      </c>
      <c r="BF17">
        <v>0</v>
      </c>
      <c r="BG17">
        <v>1</v>
      </c>
      <c r="BH17">
        <v>1</v>
      </c>
      <c r="BI17">
        <v>1</v>
      </c>
      <c r="BJ17">
        <v>1</v>
      </c>
      <c r="BK17">
        <v>1</v>
      </c>
      <c r="BL17">
        <v>1</v>
      </c>
      <c r="BM17">
        <v>0</v>
      </c>
      <c r="BN17" s="9"/>
      <c r="BO17" s="9"/>
      <c r="BP17" s="9"/>
      <c r="BQ17" s="9"/>
      <c r="BR17" s="9"/>
      <c r="BS17" s="9"/>
      <c r="BT17" s="9"/>
      <c r="BU17" s="9"/>
      <c r="BV17" s="9"/>
    </row>
    <row r="18" spans="1:74" ht="15" customHeight="1" x14ac:dyDescent="0.25">
      <c r="A18" s="9">
        <v>31.1</v>
      </c>
      <c r="B18" s="9" t="s">
        <v>115</v>
      </c>
      <c r="C18" s="9" t="s">
        <v>555</v>
      </c>
      <c r="D18" s="68">
        <f>D17</f>
        <v>44500</v>
      </c>
      <c r="E18" s="69">
        <f>E17</f>
        <v>1.56</v>
      </c>
      <c r="F18" s="70" t="s">
        <v>556</v>
      </c>
      <c r="G18" s="9"/>
      <c r="H18" s="9"/>
      <c r="I18" s="9" t="s">
        <v>72</v>
      </c>
      <c r="J18" s="9"/>
      <c r="K18" s="9" t="s">
        <v>72</v>
      </c>
      <c r="L18" s="9" t="s">
        <v>72</v>
      </c>
      <c r="M18" s="9"/>
      <c r="N18" s="9"/>
      <c r="O18" s="9"/>
      <c r="P18" s="9"/>
      <c r="Q18" s="9"/>
      <c r="R18" s="9" t="s">
        <v>72</v>
      </c>
      <c r="S18" s="9" t="s">
        <v>72</v>
      </c>
      <c r="T18" s="11" t="e">
        <v>#N/A</v>
      </c>
      <c r="U18" s="9" t="s">
        <v>114</v>
      </c>
      <c r="V18" s="12" t="s">
        <v>116</v>
      </c>
      <c r="W18" s="9" t="s">
        <v>269</v>
      </c>
      <c r="X18" s="9" t="s">
        <v>65</v>
      </c>
      <c r="Y18" s="9">
        <v>53.069181070576398</v>
      </c>
      <c r="Z18" s="9">
        <v>-8.0375953570655305</v>
      </c>
      <c r="AA18" s="9" t="s">
        <v>16</v>
      </c>
      <c r="AB18" s="13" t="s">
        <v>673</v>
      </c>
      <c r="AC18" s="9" t="s">
        <v>25</v>
      </c>
      <c r="AD18" s="14">
        <v>42059</v>
      </c>
      <c r="AE18" s="9">
        <v>2015</v>
      </c>
      <c r="AF18" s="14">
        <v>42114</v>
      </c>
      <c r="AG18" s="9">
        <v>55</v>
      </c>
      <c r="AH18" s="14">
        <v>43941</v>
      </c>
      <c r="AI18" s="9" t="s">
        <v>73</v>
      </c>
      <c r="AJ18" s="9">
        <v>2100</v>
      </c>
      <c r="AK18" s="9"/>
      <c r="AL18" s="9" t="s">
        <v>42</v>
      </c>
      <c r="AM18" s="71"/>
      <c r="AN18" s="9" t="s">
        <v>72</v>
      </c>
      <c r="AO18" s="15" t="s">
        <v>270</v>
      </c>
      <c r="AP18" s="12"/>
      <c r="AQ18" s="12" t="s">
        <v>493</v>
      </c>
      <c r="AR18" s="16"/>
      <c r="AS18" s="9" t="s">
        <v>24</v>
      </c>
      <c r="AT18" s="17"/>
      <c r="AU18" s="17"/>
      <c r="AV18" s="17"/>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row>
    <row r="19" spans="1:74" ht="15" customHeight="1" x14ac:dyDescent="0.25">
      <c r="A19" s="9">
        <v>32</v>
      </c>
      <c r="B19" s="9">
        <v>20151267</v>
      </c>
      <c r="C19" s="9" t="s">
        <v>641</v>
      </c>
      <c r="D19" s="68">
        <v>13000</v>
      </c>
      <c r="E19" s="69"/>
      <c r="F19" s="70" t="s">
        <v>642</v>
      </c>
      <c r="G19" s="9"/>
      <c r="H19" s="9"/>
      <c r="I19" s="9"/>
      <c r="J19" s="9"/>
      <c r="K19" s="9"/>
      <c r="L19" s="9"/>
      <c r="M19" s="9"/>
      <c r="N19" s="9"/>
      <c r="O19" s="9"/>
      <c r="P19" s="9"/>
      <c r="Q19" s="9"/>
      <c r="R19" s="9"/>
      <c r="S19" s="9"/>
      <c r="T19" s="11" t="s">
        <v>643</v>
      </c>
      <c r="U19" s="9" t="s">
        <v>117</v>
      </c>
      <c r="V19" s="12" t="s">
        <v>118</v>
      </c>
      <c r="W19" s="9" t="s">
        <v>272</v>
      </c>
      <c r="X19" s="9" t="s">
        <v>47</v>
      </c>
      <c r="Y19" s="9">
        <v>52.618007607933897</v>
      </c>
      <c r="Z19" s="9">
        <v>-6.5396118700832897</v>
      </c>
      <c r="AA19" s="9"/>
      <c r="AB19" s="13" t="s">
        <v>472</v>
      </c>
      <c r="AC19" s="9" t="s">
        <v>13</v>
      </c>
      <c r="AD19" s="14">
        <v>42360</v>
      </c>
      <c r="AE19" s="9">
        <v>2015</v>
      </c>
      <c r="AF19" s="14">
        <v>42424</v>
      </c>
      <c r="AG19" s="9">
        <v>64</v>
      </c>
      <c r="AH19" s="14">
        <v>44251</v>
      </c>
      <c r="AI19" s="9" t="s">
        <v>75</v>
      </c>
      <c r="AJ19" s="9">
        <v>829</v>
      </c>
      <c r="AK19" s="9">
        <v>2.34</v>
      </c>
      <c r="AL19" s="9" t="s">
        <v>45</v>
      </c>
      <c r="AM19" s="71">
        <v>829</v>
      </c>
      <c r="AN19" s="9" t="s">
        <v>24</v>
      </c>
      <c r="AO19" s="15" t="s">
        <v>273</v>
      </c>
      <c r="AP19" s="12"/>
      <c r="AQ19" s="22" t="s">
        <v>682</v>
      </c>
      <c r="AR19" s="16" t="s">
        <v>387</v>
      </c>
      <c r="AS19" s="9" t="s">
        <v>24</v>
      </c>
      <c r="AT19" s="17"/>
      <c r="AU19" s="17"/>
      <c r="AV19" s="17"/>
      <c r="AW19" s="9"/>
      <c r="AX19" s="9"/>
      <c r="AY19" s="9"/>
      <c r="AZ19" s="9"/>
      <c r="BA19" s="9"/>
      <c r="BB19" s="9"/>
      <c r="BC19" s="9"/>
      <c r="BD19">
        <v>1</v>
      </c>
      <c r="BE19">
        <v>0</v>
      </c>
      <c r="BF19">
        <v>1</v>
      </c>
      <c r="BG19">
        <v>1</v>
      </c>
      <c r="BH19">
        <v>1</v>
      </c>
      <c r="BI19">
        <v>1</v>
      </c>
      <c r="BJ19">
        <v>1</v>
      </c>
      <c r="BK19">
        <v>1</v>
      </c>
      <c r="BL19">
        <v>1</v>
      </c>
      <c r="BM19">
        <v>0</v>
      </c>
      <c r="BN19" s="9"/>
      <c r="BO19" s="9"/>
      <c r="BP19" s="9"/>
      <c r="BQ19" s="9"/>
      <c r="BR19" s="9"/>
      <c r="BS19" s="9"/>
      <c r="BT19" s="9"/>
      <c r="BU19" s="9"/>
      <c r="BV19" s="9"/>
    </row>
    <row r="20" spans="1:74" ht="15" customHeight="1" x14ac:dyDescent="0.25">
      <c r="A20" s="9">
        <v>32.1</v>
      </c>
      <c r="B20" s="9" t="s">
        <v>209</v>
      </c>
      <c r="C20" s="9" t="s">
        <v>641</v>
      </c>
      <c r="D20" s="68">
        <f>D19</f>
        <v>13000</v>
      </c>
      <c r="E20" s="69">
        <f>E19</f>
        <v>0</v>
      </c>
      <c r="F20" s="70"/>
      <c r="G20" s="9"/>
      <c r="H20" s="9"/>
      <c r="I20" s="9"/>
      <c r="J20" s="9"/>
      <c r="K20" s="9"/>
      <c r="L20" s="9"/>
      <c r="M20" s="9"/>
      <c r="N20" s="9"/>
      <c r="O20" s="9"/>
      <c r="P20" s="9"/>
      <c r="Q20" s="9"/>
      <c r="R20" s="9"/>
      <c r="S20" s="9"/>
      <c r="T20" s="11" t="e">
        <v>#N/A</v>
      </c>
      <c r="U20" s="9" t="s">
        <v>208</v>
      </c>
      <c r="V20" s="12" t="s">
        <v>210</v>
      </c>
      <c r="W20" s="9" t="s">
        <v>272</v>
      </c>
      <c r="X20" s="9" t="s">
        <v>47</v>
      </c>
      <c r="Y20" s="9">
        <v>52.615091100000008</v>
      </c>
      <c r="Z20" s="9">
        <v>-6.5347685999999996</v>
      </c>
      <c r="AA20" s="9"/>
      <c r="AB20" s="13" t="s">
        <v>673</v>
      </c>
      <c r="AC20" s="9" t="s">
        <v>13</v>
      </c>
      <c r="AD20" s="14">
        <v>45604</v>
      </c>
      <c r="AE20" s="9">
        <v>2024</v>
      </c>
      <c r="AF20" s="14">
        <v>45665</v>
      </c>
      <c r="AG20" s="9">
        <v>61</v>
      </c>
      <c r="AH20" s="14">
        <v>47491</v>
      </c>
      <c r="AI20" s="9" t="s">
        <v>74</v>
      </c>
      <c r="AJ20" s="9">
        <v>829</v>
      </c>
      <c r="AK20" s="9">
        <v>2.34</v>
      </c>
      <c r="AL20" s="9" t="s">
        <v>45</v>
      </c>
      <c r="AM20" s="71"/>
      <c r="AN20" s="9" t="s">
        <v>72</v>
      </c>
      <c r="AO20" s="15" t="s">
        <v>329</v>
      </c>
      <c r="AP20" s="12"/>
      <c r="AQ20" s="19"/>
      <c r="AR20" s="16" t="s">
        <v>459</v>
      </c>
      <c r="AS20" s="9" t="s">
        <v>24</v>
      </c>
      <c r="AT20" s="17"/>
      <c r="AU20" s="17"/>
      <c r="AV20" s="17"/>
      <c r="AW20" s="9"/>
      <c r="AX20" s="9"/>
      <c r="AY20" s="9"/>
      <c r="AZ20" s="9"/>
      <c r="BA20" s="9"/>
      <c r="BB20" s="9"/>
      <c r="BC20" s="9"/>
      <c r="BD20">
        <v>0</v>
      </c>
      <c r="BE20">
        <v>0</v>
      </c>
      <c r="BF20">
        <v>0</v>
      </c>
      <c r="BG20">
        <v>0</v>
      </c>
      <c r="BH20">
        <v>0</v>
      </c>
      <c r="BI20">
        <v>1</v>
      </c>
      <c r="BJ20">
        <v>0</v>
      </c>
      <c r="BK20">
        <v>0</v>
      </c>
      <c r="BL20">
        <v>0</v>
      </c>
      <c r="BM20">
        <v>0</v>
      </c>
      <c r="BN20" s="9"/>
      <c r="BO20" s="9"/>
      <c r="BP20" s="9"/>
      <c r="BQ20" s="9"/>
      <c r="BR20" s="9"/>
      <c r="BS20" s="9"/>
      <c r="BT20" s="9"/>
      <c r="BU20" s="9"/>
      <c r="BV20" s="9"/>
    </row>
    <row r="21" spans="1:74" ht="15" customHeight="1" x14ac:dyDescent="0.25">
      <c r="A21" s="9">
        <v>34</v>
      </c>
      <c r="B21" s="9">
        <v>20160469</v>
      </c>
      <c r="C21" s="9" t="s">
        <v>557</v>
      </c>
      <c r="D21" s="68">
        <v>19000</v>
      </c>
      <c r="E21" s="69">
        <v>3.96</v>
      </c>
      <c r="F21" s="70" t="s">
        <v>558</v>
      </c>
      <c r="G21" s="9"/>
      <c r="H21" s="9"/>
      <c r="I21" s="9"/>
      <c r="J21" s="9"/>
      <c r="K21" s="9"/>
      <c r="L21" s="9"/>
      <c r="M21" s="9"/>
      <c r="N21" s="9"/>
      <c r="O21" s="9"/>
      <c r="P21" s="9"/>
      <c r="Q21" s="9"/>
      <c r="R21" s="9"/>
      <c r="S21" s="9"/>
      <c r="T21" s="11"/>
      <c r="U21" s="9" t="s">
        <v>119</v>
      </c>
      <c r="V21" s="12" t="s">
        <v>120</v>
      </c>
      <c r="W21" s="9" t="s">
        <v>272</v>
      </c>
      <c r="X21" s="9" t="s">
        <v>47</v>
      </c>
      <c r="Y21" s="9">
        <v>52.618007607933897</v>
      </c>
      <c r="Z21" s="9">
        <v>-6.5396118700832897</v>
      </c>
      <c r="AA21" s="9"/>
      <c r="AB21" s="13" t="s">
        <v>472</v>
      </c>
      <c r="AC21" s="9" t="s">
        <v>13</v>
      </c>
      <c r="AD21" s="14">
        <v>42496</v>
      </c>
      <c r="AE21" s="9">
        <v>2016</v>
      </c>
      <c r="AF21" s="14">
        <v>42550</v>
      </c>
      <c r="AG21" s="9">
        <v>54</v>
      </c>
      <c r="AH21" s="14">
        <v>44376</v>
      </c>
      <c r="AI21" s="9" t="s">
        <v>75</v>
      </c>
      <c r="AJ21" s="9">
        <v>760</v>
      </c>
      <c r="AK21" s="9">
        <v>2.5</v>
      </c>
      <c r="AL21" s="9" t="s">
        <v>45</v>
      </c>
      <c r="AM21" s="71"/>
      <c r="AN21" s="13" t="s">
        <v>24</v>
      </c>
      <c r="AO21" s="15" t="s">
        <v>274</v>
      </c>
      <c r="AP21" s="12"/>
      <c r="AQ21" s="19"/>
      <c r="AR21" s="16" t="s">
        <v>388</v>
      </c>
      <c r="AS21" s="9" t="s">
        <v>24</v>
      </c>
      <c r="AT21" s="17"/>
      <c r="AU21" s="17"/>
      <c r="AV21" s="17"/>
      <c r="AW21" s="9"/>
      <c r="AX21" s="9"/>
      <c r="AY21" s="9"/>
      <c r="AZ21" s="9"/>
      <c r="BA21" s="9"/>
      <c r="BB21" s="9"/>
      <c r="BC21" s="9"/>
      <c r="BD21">
        <v>1</v>
      </c>
      <c r="BE21">
        <v>0</v>
      </c>
      <c r="BF21">
        <v>0</v>
      </c>
      <c r="BG21">
        <v>1</v>
      </c>
      <c r="BH21">
        <v>1</v>
      </c>
      <c r="BI21">
        <v>1</v>
      </c>
      <c r="BJ21">
        <v>1</v>
      </c>
      <c r="BK21">
        <v>1</v>
      </c>
      <c r="BL21">
        <v>1</v>
      </c>
      <c r="BM21">
        <v>0</v>
      </c>
      <c r="BN21" s="9"/>
      <c r="BO21" s="9"/>
      <c r="BP21" s="9"/>
      <c r="BQ21" s="9"/>
      <c r="BR21" s="9"/>
      <c r="BS21" s="9"/>
      <c r="BT21" s="9"/>
      <c r="BU21" s="9"/>
      <c r="BV21" s="9"/>
    </row>
    <row r="22" spans="1:74" ht="15" customHeight="1" x14ac:dyDescent="0.25">
      <c r="A22" s="9">
        <v>35</v>
      </c>
      <c r="B22" s="9" t="s">
        <v>122</v>
      </c>
      <c r="C22" s="9" t="s">
        <v>559</v>
      </c>
      <c r="D22" s="68">
        <v>13000</v>
      </c>
      <c r="E22" s="69"/>
      <c r="F22" s="70" t="s">
        <v>560</v>
      </c>
      <c r="G22" s="9"/>
      <c r="H22" s="9"/>
      <c r="I22" s="9"/>
      <c r="J22" s="9"/>
      <c r="K22" s="9"/>
      <c r="L22" s="9"/>
      <c r="M22" s="9"/>
      <c r="N22" s="9"/>
      <c r="O22" s="9"/>
      <c r="P22" s="9"/>
      <c r="Q22" s="18">
        <v>13000</v>
      </c>
      <c r="R22" s="9"/>
      <c r="S22" s="9"/>
      <c r="T22" s="11" t="s">
        <v>561</v>
      </c>
      <c r="U22" s="9" t="s">
        <v>121</v>
      </c>
      <c r="V22" s="12" t="s">
        <v>123</v>
      </c>
      <c r="W22" s="9" t="s">
        <v>124</v>
      </c>
      <c r="X22" s="9" t="s">
        <v>56</v>
      </c>
      <c r="Y22" s="9">
        <v>54.0200109666592</v>
      </c>
      <c r="Z22" s="9">
        <v>-7.3246894641168998</v>
      </c>
      <c r="AA22" s="9"/>
      <c r="AB22" s="13" t="s">
        <v>472</v>
      </c>
      <c r="AC22" s="9" t="s">
        <v>13</v>
      </c>
      <c r="AD22" s="14">
        <v>42522</v>
      </c>
      <c r="AE22" s="9">
        <v>2016</v>
      </c>
      <c r="AF22" s="14">
        <v>42779</v>
      </c>
      <c r="AG22" s="9">
        <v>257</v>
      </c>
      <c r="AH22" s="14">
        <v>44605</v>
      </c>
      <c r="AI22" s="9" t="s">
        <v>75</v>
      </c>
      <c r="AJ22" s="9">
        <v>829</v>
      </c>
      <c r="AK22" s="9">
        <v>2.13</v>
      </c>
      <c r="AL22" s="9" t="s">
        <v>31</v>
      </c>
      <c r="AM22" s="71">
        <v>273</v>
      </c>
      <c r="AN22" s="9" t="s">
        <v>24</v>
      </c>
      <c r="AO22" s="15" t="s">
        <v>279</v>
      </c>
      <c r="AP22" s="12"/>
      <c r="AQ22" s="12" t="s">
        <v>356</v>
      </c>
      <c r="AR22" s="16" t="s">
        <v>372</v>
      </c>
      <c r="AS22" s="9" t="s">
        <v>737</v>
      </c>
      <c r="AT22" s="17" t="s">
        <v>438</v>
      </c>
      <c r="AU22" s="12" t="s">
        <v>515</v>
      </c>
      <c r="AV22" s="72"/>
      <c r="AW22" s="9"/>
      <c r="AX22" s="9"/>
      <c r="AY22" s="9"/>
      <c r="AZ22" s="9"/>
      <c r="BA22" s="9"/>
      <c r="BB22" s="9"/>
      <c r="BC22" s="73"/>
      <c r="BD22">
        <v>1</v>
      </c>
      <c r="BE22">
        <v>1</v>
      </c>
      <c r="BF22">
        <v>1</v>
      </c>
      <c r="BG22">
        <v>1</v>
      </c>
      <c r="BH22">
        <v>1</v>
      </c>
      <c r="BI22">
        <v>1</v>
      </c>
      <c r="BJ22">
        <v>1</v>
      </c>
      <c r="BK22">
        <v>1</v>
      </c>
      <c r="BL22">
        <v>1</v>
      </c>
      <c r="BM22">
        <v>1</v>
      </c>
      <c r="BN22" s="73"/>
      <c r="BO22" s="9">
        <v>1</v>
      </c>
      <c r="BP22" s="9">
        <v>0</v>
      </c>
      <c r="BQ22" s="9">
        <v>0</v>
      </c>
      <c r="BR22" s="9">
        <v>0</v>
      </c>
      <c r="BS22" s="9">
        <v>1</v>
      </c>
      <c r="BT22" s="9">
        <v>1</v>
      </c>
      <c r="BU22" s="9">
        <v>0</v>
      </c>
      <c r="BV22">
        <v>0</v>
      </c>
    </row>
    <row r="23" spans="1:74" ht="15" customHeight="1" x14ac:dyDescent="0.25">
      <c r="A23" s="9">
        <v>36</v>
      </c>
      <c r="B23" s="9" t="s">
        <v>126</v>
      </c>
      <c r="C23" s="9" t="s">
        <v>562</v>
      </c>
      <c r="D23" s="68"/>
      <c r="E23" s="69">
        <v>4.38</v>
      </c>
      <c r="F23" s="70" t="s">
        <v>563</v>
      </c>
      <c r="G23" s="9"/>
      <c r="H23" s="9"/>
      <c r="I23" s="9"/>
      <c r="J23" s="9"/>
      <c r="K23" s="9"/>
      <c r="L23" s="9"/>
      <c r="M23" s="9"/>
      <c r="N23" s="9"/>
      <c r="O23" s="9"/>
      <c r="P23" s="9"/>
      <c r="Q23" s="9"/>
      <c r="R23" s="9"/>
      <c r="S23" s="9"/>
      <c r="T23" s="11"/>
      <c r="U23" s="9" t="s">
        <v>125</v>
      </c>
      <c r="V23" s="12" t="s">
        <v>127</v>
      </c>
      <c r="W23" s="9" t="s">
        <v>275</v>
      </c>
      <c r="X23" s="9" t="s">
        <v>66</v>
      </c>
      <c r="Y23" s="9">
        <v>54.8643000820324</v>
      </c>
      <c r="Z23" s="9">
        <v>-7.4775427298211401</v>
      </c>
      <c r="AA23" s="9"/>
      <c r="AB23" s="13" t="s">
        <v>438</v>
      </c>
      <c r="AC23" s="9" t="s">
        <v>15</v>
      </c>
      <c r="AD23" s="14">
        <v>42641</v>
      </c>
      <c r="AE23" s="9">
        <v>2016</v>
      </c>
      <c r="AF23" s="14">
        <v>42691</v>
      </c>
      <c r="AG23" s="9">
        <v>50</v>
      </c>
      <c r="AH23" s="14">
        <v>44517</v>
      </c>
      <c r="AI23" s="9" t="s">
        <v>76</v>
      </c>
      <c r="AJ23" s="9"/>
      <c r="AK23" s="9">
        <v>8.7200000000000006</v>
      </c>
      <c r="AL23" s="9" t="s">
        <v>33</v>
      </c>
      <c r="AM23" s="71"/>
      <c r="AN23" s="9" t="s">
        <v>24</v>
      </c>
      <c r="AO23" s="15" t="s">
        <v>276</v>
      </c>
      <c r="AP23" s="12" t="s">
        <v>392</v>
      </c>
      <c r="AQ23" s="12"/>
      <c r="AR23" s="16"/>
      <c r="AS23" s="9" t="s">
        <v>24</v>
      </c>
      <c r="AT23" s="17"/>
      <c r="AU23" s="17"/>
      <c r="AV23" s="17"/>
      <c r="AW23">
        <v>1</v>
      </c>
      <c r="AX23">
        <v>1</v>
      </c>
      <c r="AY23">
        <v>1</v>
      </c>
      <c r="AZ23">
        <v>1</v>
      </c>
      <c r="BA23">
        <v>1</v>
      </c>
      <c r="BB23">
        <v>1</v>
      </c>
      <c r="BC23"/>
      <c r="BD23" s="9"/>
      <c r="BE23" s="9"/>
      <c r="BF23" s="9"/>
      <c r="BG23" s="9"/>
      <c r="BH23" s="9"/>
      <c r="BI23" s="9"/>
      <c r="BJ23" s="9"/>
      <c r="BK23" s="9"/>
      <c r="BL23" s="9"/>
      <c r="BM23" s="9"/>
      <c r="BN23" s="9"/>
      <c r="BO23" s="9"/>
      <c r="BP23" s="9"/>
      <c r="BQ23" s="9"/>
      <c r="BR23" s="9"/>
      <c r="BS23" s="9"/>
      <c r="BT23" s="9"/>
      <c r="BU23" s="9"/>
      <c r="BV23" s="9"/>
    </row>
    <row r="24" spans="1:74" ht="15" customHeight="1" x14ac:dyDescent="0.25">
      <c r="A24" s="9">
        <v>37</v>
      </c>
      <c r="B24" s="9" t="s">
        <v>129</v>
      </c>
      <c r="C24" s="9" t="s">
        <v>564</v>
      </c>
      <c r="D24" s="68"/>
      <c r="E24" s="69"/>
      <c r="F24" s="70" t="s">
        <v>565</v>
      </c>
      <c r="G24" s="9"/>
      <c r="H24" s="9"/>
      <c r="I24" s="9"/>
      <c r="J24" s="9"/>
      <c r="K24" s="9"/>
      <c r="L24" s="9"/>
      <c r="M24" s="9"/>
      <c r="N24" s="9"/>
      <c r="O24" s="9"/>
      <c r="P24" s="9"/>
      <c r="Q24" s="9"/>
      <c r="R24" s="9"/>
      <c r="S24" s="9"/>
      <c r="T24" s="11"/>
      <c r="U24" s="9" t="s">
        <v>128</v>
      </c>
      <c r="V24" s="12" t="s">
        <v>130</v>
      </c>
      <c r="W24" s="9" t="s">
        <v>277</v>
      </c>
      <c r="X24" s="9" t="s">
        <v>68</v>
      </c>
      <c r="Y24" s="9">
        <v>52.103394231891897</v>
      </c>
      <c r="Z24" s="9">
        <v>-7.7617739975456299</v>
      </c>
      <c r="AA24" s="9"/>
      <c r="AB24" s="13" t="s">
        <v>472</v>
      </c>
      <c r="AC24" s="9" t="s">
        <v>13</v>
      </c>
      <c r="AD24" s="14">
        <v>42688</v>
      </c>
      <c r="AE24" s="9">
        <v>2016</v>
      </c>
      <c r="AF24" s="14">
        <v>42747</v>
      </c>
      <c r="AG24" s="9">
        <v>59</v>
      </c>
      <c r="AH24" s="14">
        <v>44573</v>
      </c>
      <c r="AI24" s="9" t="s">
        <v>75</v>
      </c>
      <c r="AJ24" s="9">
        <v>1108</v>
      </c>
      <c r="AK24" s="9">
        <v>0.26</v>
      </c>
      <c r="AL24" s="9" t="s">
        <v>43</v>
      </c>
      <c r="AM24" s="71">
        <v>27</v>
      </c>
      <c r="AN24" s="9" t="s">
        <v>24</v>
      </c>
      <c r="AO24" s="15" t="s">
        <v>278</v>
      </c>
      <c r="AP24" s="12"/>
      <c r="AQ24" s="12" t="s">
        <v>357</v>
      </c>
      <c r="AR24" s="16" t="s">
        <v>373</v>
      </c>
      <c r="AS24" s="9" t="s">
        <v>24</v>
      </c>
      <c r="AT24" s="17"/>
      <c r="AU24" s="17"/>
      <c r="AV24" s="17"/>
      <c r="AW24" s="9"/>
      <c r="AX24" s="9"/>
      <c r="AY24" s="9"/>
      <c r="AZ24" s="9"/>
      <c r="BA24" s="9"/>
      <c r="BB24" s="9"/>
      <c r="BC24" s="9"/>
      <c r="BD24">
        <v>1</v>
      </c>
      <c r="BE24">
        <v>1</v>
      </c>
      <c r="BF24">
        <v>1</v>
      </c>
      <c r="BG24">
        <v>1</v>
      </c>
      <c r="BH24">
        <v>0</v>
      </c>
      <c r="BI24">
        <v>1</v>
      </c>
      <c r="BJ24">
        <v>1</v>
      </c>
      <c r="BK24">
        <v>0</v>
      </c>
      <c r="BL24">
        <v>1</v>
      </c>
      <c r="BM24">
        <v>0</v>
      </c>
      <c r="BN24" s="9"/>
      <c r="BO24" s="9"/>
      <c r="BP24" s="9"/>
      <c r="BQ24" s="9"/>
      <c r="BR24" s="9"/>
      <c r="BS24" s="9"/>
      <c r="BT24" s="9"/>
      <c r="BU24" s="9"/>
      <c r="BV24" s="9"/>
    </row>
    <row r="25" spans="1:74" ht="15" customHeight="1" x14ac:dyDescent="0.25">
      <c r="A25" s="9">
        <v>38</v>
      </c>
      <c r="B25" t="s">
        <v>739</v>
      </c>
      <c r="C25" t="s">
        <v>618</v>
      </c>
      <c r="D25" s="68"/>
      <c r="E25" s="69"/>
      <c r="F25" s="70" t="s">
        <v>740</v>
      </c>
      <c r="G25" s="9"/>
      <c r="H25" s="9"/>
      <c r="I25" s="9" t="s">
        <v>72</v>
      </c>
      <c r="J25" s="9"/>
      <c r="K25" s="9"/>
      <c r="L25" s="9"/>
      <c r="M25" s="9"/>
      <c r="N25" s="9"/>
      <c r="O25" s="9"/>
      <c r="P25" s="9"/>
      <c r="Q25" s="9"/>
      <c r="R25" s="9"/>
      <c r="S25" s="9"/>
      <c r="T25" s="11"/>
      <c r="U25" s="11" t="s">
        <v>741</v>
      </c>
      <c r="V25" s="11" t="s">
        <v>741</v>
      </c>
      <c r="W25" s="9" t="s">
        <v>742</v>
      </c>
      <c r="X25" s="9" t="s">
        <v>168</v>
      </c>
      <c r="Y25" s="9"/>
      <c r="Z25" s="9"/>
      <c r="AA25" s="9"/>
      <c r="AB25" s="13" t="s">
        <v>472</v>
      </c>
      <c r="AC25" s="9" t="s">
        <v>13</v>
      </c>
      <c r="AD25" s="14">
        <v>40864</v>
      </c>
      <c r="AE25" s="9">
        <v>2011</v>
      </c>
      <c r="AF25" s="14">
        <v>41156</v>
      </c>
      <c r="AG25" s="9">
        <f>_xlfn.DAYS(TUS_v2[[#This Row],[Decision Date]],TUS_v2[[#This Row],[Application Date]])</f>
        <v>292</v>
      </c>
      <c r="AH25" s="14">
        <v>43016</v>
      </c>
      <c r="AI25" s="9"/>
      <c r="AJ25" s="9"/>
      <c r="AK25" s="9"/>
      <c r="AL25" s="9" t="s">
        <v>38</v>
      </c>
      <c r="AM25" s="71">
        <v>16883.5</v>
      </c>
      <c r="AN25" s="9" t="s">
        <v>24</v>
      </c>
      <c r="AO25" s="3" t="s">
        <v>483</v>
      </c>
      <c r="AP25" s="12"/>
      <c r="AQ25" s="12"/>
      <c r="AR25" s="16" t="s">
        <v>743</v>
      </c>
      <c r="AS25" s="9" t="s">
        <v>24</v>
      </c>
      <c r="AT25" s="17"/>
      <c r="AU25" s="17"/>
      <c r="AV25" s="17"/>
      <c r="AW25" s="9"/>
      <c r="AX25" s="9"/>
      <c r="AY25" s="9"/>
      <c r="AZ25" s="9"/>
      <c r="BA25" s="9"/>
      <c r="BB25" s="9"/>
      <c r="BC25" s="9"/>
      <c r="BD25">
        <v>1</v>
      </c>
      <c r="BE25">
        <v>1</v>
      </c>
      <c r="BF25">
        <v>1</v>
      </c>
      <c r="BG25">
        <v>1</v>
      </c>
      <c r="BH25">
        <v>1</v>
      </c>
      <c r="BI25">
        <v>1</v>
      </c>
      <c r="BJ25">
        <v>1</v>
      </c>
      <c r="BK25">
        <v>1</v>
      </c>
      <c r="BL25">
        <v>1</v>
      </c>
      <c r="BM25">
        <v>1</v>
      </c>
      <c r="BN25" s="9"/>
      <c r="BO25" s="9"/>
      <c r="BP25" s="9"/>
      <c r="BQ25" s="9"/>
      <c r="BR25" s="9"/>
      <c r="BS25" s="9"/>
      <c r="BT25" s="9"/>
      <c r="BU25" s="9"/>
      <c r="BV25" s="9"/>
    </row>
    <row r="26" spans="1:74" ht="15" customHeight="1" x14ac:dyDescent="0.25">
      <c r="A26" s="9">
        <v>38.1</v>
      </c>
      <c r="B26" t="s">
        <v>744</v>
      </c>
      <c r="C26" s="9" t="str">
        <f>C25</f>
        <v>John Sheridan</v>
      </c>
      <c r="D26" s="68"/>
      <c r="E26" s="69"/>
      <c r="F26" s="70" t="str">
        <f>F25</f>
        <v>Slurry (pig manure) — category: slurry / agricultural</v>
      </c>
      <c r="G26" s="9"/>
      <c r="H26" s="9"/>
      <c r="I26" s="9" t="str">
        <f>I25</f>
        <v>Y</v>
      </c>
      <c r="J26" s="9"/>
      <c r="K26" s="9"/>
      <c r="L26" s="9"/>
      <c r="M26" s="9"/>
      <c r="N26" s="9"/>
      <c r="O26" s="9"/>
      <c r="P26" s="9"/>
      <c r="Q26" s="9"/>
      <c r="R26" s="9"/>
      <c r="S26" s="9"/>
      <c r="T26" s="11"/>
      <c r="U26" s="11" t="s">
        <v>745</v>
      </c>
      <c r="V26" s="11" t="str">
        <f>U26</f>
        <v>EXTENSION OF DURATION OF P11/753 TO EXPAND EXISTING PIG FARM, EXTENSION TO FARROWING HOUSE, FATTENING HOUSE, NEW FARROWING HOUSE, NEW DRY SOW HOUSES, NEW WEANER HOUSE, FATTENING HOUSE, MANURE COLLECTION TANK, ADDITIONAL FEED BINS, DEMOLITION OF WEANER HOUSES 5 &amp; 6 AND 2 MANURE TANKS, BIOGAS PLANT, 2 GEOMEMBRANE LINED MANURE STORAGE BASINS, 1 FIBRE STORE, 3 FEED TANKS, RECEPTION BUILDING, BAYS, PLANT BUILDING, PASTURISATION TANKS, WEIGHBRIDGE, AND ASSOCIATED SITE WORKS TO PRODUCE RENEWBLE ENERGY AND FERTILIZER</v>
      </c>
      <c r="W26" s="9" t="s">
        <v>742</v>
      </c>
      <c r="X26" s="9" t="s">
        <v>168</v>
      </c>
      <c r="Y26" s="9"/>
      <c r="Z26" s="9"/>
      <c r="AA26" s="9"/>
      <c r="AB26" s="13" t="s">
        <v>673</v>
      </c>
      <c r="AC26" s="9" t="s">
        <v>13</v>
      </c>
      <c r="AD26" s="14">
        <v>42740</v>
      </c>
      <c r="AE26" s="9">
        <v>2017</v>
      </c>
      <c r="AF26" s="14">
        <v>42794</v>
      </c>
      <c r="AG26" s="9">
        <f>_xlfn.DAYS(TUS_v2[[#This Row],[Decision Date]],TUS_v2[[#This Row],[Application Date]])</f>
        <v>54</v>
      </c>
      <c r="AH26" s="14">
        <v>44842</v>
      </c>
      <c r="AI26" s="9"/>
      <c r="AJ26" s="9"/>
      <c r="AK26" s="9"/>
      <c r="AL26" s="9" t="s">
        <v>38</v>
      </c>
      <c r="AM26" s="71">
        <v>16883.5</v>
      </c>
      <c r="AN26" s="9" t="s">
        <v>72</v>
      </c>
      <c r="AO26" s="3" t="s">
        <v>483</v>
      </c>
      <c r="AP26" s="12"/>
      <c r="AQ26" s="12"/>
      <c r="AR26" s="16" t="s">
        <v>746</v>
      </c>
      <c r="AS26" s="9" t="s">
        <v>24</v>
      </c>
      <c r="AT26" s="17"/>
      <c r="AU26" s="17"/>
      <c r="AV26" s="17"/>
      <c r="AW26" s="9"/>
      <c r="AX26" s="9"/>
      <c r="AY26" s="9"/>
      <c r="AZ26" s="9"/>
      <c r="BA26" s="9"/>
      <c r="BB26" s="9"/>
      <c r="BC26" s="9"/>
      <c r="BD26">
        <v>0</v>
      </c>
      <c r="BE26">
        <v>0</v>
      </c>
      <c r="BF26">
        <v>0</v>
      </c>
      <c r="BG26">
        <v>0</v>
      </c>
      <c r="BH26">
        <v>0</v>
      </c>
      <c r="BI26">
        <v>0</v>
      </c>
      <c r="BJ26">
        <v>0</v>
      </c>
      <c r="BK26">
        <v>0</v>
      </c>
      <c r="BL26">
        <v>0</v>
      </c>
      <c r="BM26">
        <v>0</v>
      </c>
      <c r="BN26" s="9"/>
      <c r="BO26" s="9"/>
      <c r="BP26" s="9"/>
      <c r="BQ26" s="9"/>
      <c r="BR26" s="9"/>
      <c r="BS26" s="9"/>
      <c r="BT26" s="9"/>
      <c r="BU26" s="9"/>
      <c r="BV26" s="9"/>
    </row>
    <row r="27" spans="1:74" ht="15" customHeight="1" x14ac:dyDescent="0.25">
      <c r="A27" s="9">
        <v>40</v>
      </c>
      <c r="B27" s="9">
        <v>111066</v>
      </c>
      <c r="C27" s="9" t="s">
        <v>566</v>
      </c>
      <c r="D27" s="74">
        <v>16000</v>
      </c>
      <c r="E27" s="69">
        <v>4.1120000000000001</v>
      </c>
      <c r="F27" s="70" t="s">
        <v>567</v>
      </c>
      <c r="G27" s="9"/>
      <c r="H27" s="13">
        <v>10950</v>
      </c>
      <c r="I27" s="9"/>
      <c r="J27" s="9"/>
      <c r="K27" s="9"/>
      <c r="L27" s="9">
        <v>5000</v>
      </c>
      <c r="M27" s="9"/>
      <c r="N27" s="9"/>
      <c r="O27" s="9"/>
      <c r="P27" s="9"/>
      <c r="Q27" s="9"/>
      <c r="R27" s="9"/>
      <c r="S27" s="9"/>
      <c r="T27" s="11" t="s">
        <v>568</v>
      </c>
      <c r="U27" s="9" t="s">
        <v>131</v>
      </c>
      <c r="V27" s="12" t="s">
        <v>133</v>
      </c>
      <c r="W27" s="9" t="s">
        <v>280</v>
      </c>
      <c r="X27" s="9" t="s">
        <v>55</v>
      </c>
      <c r="Y27" s="9">
        <v>52.584916856232269</v>
      </c>
      <c r="Z27" s="9">
        <v>-8.3368394706920466</v>
      </c>
      <c r="AA27" s="9"/>
      <c r="AB27" s="13" t="s">
        <v>472</v>
      </c>
      <c r="AC27" s="9" t="s">
        <v>17</v>
      </c>
      <c r="AD27" s="14">
        <v>40900</v>
      </c>
      <c r="AE27" s="9">
        <v>2011</v>
      </c>
      <c r="AF27" s="14">
        <v>41261</v>
      </c>
      <c r="AG27" s="9">
        <v>361</v>
      </c>
      <c r="AH27" s="14">
        <v>42727</v>
      </c>
      <c r="AI27" s="9" t="s">
        <v>75</v>
      </c>
      <c r="AJ27" s="9"/>
      <c r="AK27" s="9"/>
      <c r="AL27" s="9" t="s">
        <v>37</v>
      </c>
      <c r="AM27" s="71">
        <v>21859.200000000001</v>
      </c>
      <c r="AN27" s="9" t="s">
        <v>24</v>
      </c>
      <c r="AO27" s="23" t="s">
        <v>483</v>
      </c>
      <c r="AP27" s="17"/>
      <c r="AQ27" s="12" t="s">
        <v>495</v>
      </c>
      <c r="AR27" s="16" t="s">
        <v>496</v>
      </c>
      <c r="AS27" s="9" t="s">
        <v>24</v>
      </c>
      <c r="AT27" s="9"/>
      <c r="AU27" s="9"/>
      <c r="AV27" s="9"/>
      <c r="AW27" s="9"/>
      <c r="AX27" s="9"/>
      <c r="AY27" s="9"/>
      <c r="AZ27" s="9"/>
      <c r="BA27" s="9"/>
      <c r="BB27" s="9"/>
      <c r="BC27" s="9"/>
      <c r="BD27">
        <v>1</v>
      </c>
      <c r="BE27">
        <v>1</v>
      </c>
      <c r="BF27">
        <v>1</v>
      </c>
      <c r="BG27">
        <v>1</v>
      </c>
      <c r="BH27">
        <v>1</v>
      </c>
      <c r="BI27">
        <v>1</v>
      </c>
      <c r="BJ27">
        <v>1</v>
      </c>
      <c r="BK27">
        <v>0</v>
      </c>
      <c r="BL27">
        <v>0</v>
      </c>
      <c r="BM27">
        <v>0</v>
      </c>
      <c r="BN27" s="9"/>
      <c r="BO27" s="9"/>
      <c r="BP27" s="9"/>
      <c r="BQ27" s="9"/>
      <c r="BR27" s="9"/>
      <c r="BS27" s="9"/>
      <c r="BT27" s="9"/>
      <c r="BU27" s="9"/>
      <c r="BV27" s="9"/>
    </row>
    <row r="28" spans="1:74" ht="15" customHeight="1" x14ac:dyDescent="0.25">
      <c r="A28" s="9">
        <v>40.1</v>
      </c>
      <c r="B28" s="9" t="s">
        <v>132</v>
      </c>
      <c r="C28" s="9" t="s">
        <v>566</v>
      </c>
      <c r="D28" s="68">
        <f>D27</f>
        <v>16000</v>
      </c>
      <c r="E28" s="69">
        <f>E27</f>
        <v>4.1120000000000001</v>
      </c>
      <c r="F28" s="70"/>
      <c r="G28" s="9"/>
      <c r="H28" s="9"/>
      <c r="I28" s="9"/>
      <c r="J28" s="9"/>
      <c r="K28" s="9"/>
      <c r="L28" s="9"/>
      <c r="M28" s="9"/>
      <c r="N28" s="9"/>
      <c r="O28" s="9"/>
      <c r="P28" s="9"/>
      <c r="Q28" s="9"/>
      <c r="R28" s="9"/>
      <c r="S28" s="9"/>
      <c r="T28" s="11"/>
      <c r="U28" s="9" t="s">
        <v>131</v>
      </c>
      <c r="V28" s="12" t="s">
        <v>133</v>
      </c>
      <c r="W28" s="9" t="s">
        <v>280</v>
      </c>
      <c r="X28" s="9" t="s">
        <v>55</v>
      </c>
      <c r="Y28" s="9">
        <v>52.584916856232269</v>
      </c>
      <c r="Z28" s="9">
        <v>-8.3368394706920466</v>
      </c>
      <c r="AA28" s="9" t="s">
        <v>17</v>
      </c>
      <c r="AB28" s="13" t="s">
        <v>673</v>
      </c>
      <c r="AC28" s="9" t="s">
        <v>17</v>
      </c>
      <c r="AD28" s="14">
        <v>42902</v>
      </c>
      <c r="AE28" s="9">
        <v>2017</v>
      </c>
      <c r="AF28" s="14">
        <v>42957</v>
      </c>
      <c r="AG28" s="9">
        <v>55</v>
      </c>
      <c r="AH28" s="14">
        <v>44783</v>
      </c>
      <c r="AI28" s="9" t="s">
        <v>73</v>
      </c>
      <c r="AJ28" s="9">
        <v>460</v>
      </c>
      <c r="AK28" s="9">
        <v>0.72</v>
      </c>
      <c r="AL28" s="9" t="s">
        <v>37</v>
      </c>
      <c r="AM28" s="71"/>
      <c r="AN28" s="9" t="s">
        <v>72</v>
      </c>
      <c r="AO28" s="15" t="s">
        <v>281</v>
      </c>
      <c r="AP28" s="12"/>
      <c r="AQ28" s="12"/>
      <c r="AR28" s="16" t="s">
        <v>497</v>
      </c>
      <c r="AS28" s="9" t="s">
        <v>24</v>
      </c>
      <c r="AT28" s="17"/>
      <c r="AU28" s="17"/>
      <c r="AV28" s="17"/>
      <c r="AW28" s="9"/>
      <c r="AX28" s="9"/>
      <c r="AY28" s="9"/>
      <c r="AZ28" s="9"/>
      <c r="BA28" s="9"/>
      <c r="BB28" s="9"/>
      <c r="BC28" s="9"/>
      <c r="BD28">
        <v>0</v>
      </c>
      <c r="BE28">
        <v>0</v>
      </c>
      <c r="BF28">
        <v>0</v>
      </c>
      <c r="BG28">
        <v>0</v>
      </c>
      <c r="BH28">
        <v>0</v>
      </c>
      <c r="BI28">
        <v>0</v>
      </c>
      <c r="BJ28">
        <v>0</v>
      </c>
      <c r="BK28">
        <v>0</v>
      </c>
      <c r="BL28">
        <v>0</v>
      </c>
      <c r="BM28">
        <v>0</v>
      </c>
      <c r="BN28" s="9"/>
      <c r="BO28" s="9"/>
      <c r="BP28" s="9"/>
      <c r="BQ28" s="9"/>
      <c r="BR28" s="9"/>
      <c r="BS28" s="9"/>
      <c r="BT28" s="9"/>
      <c r="BU28" s="9"/>
      <c r="BV28" s="9"/>
    </row>
    <row r="29" spans="1:74" ht="15" customHeight="1" x14ac:dyDescent="0.25">
      <c r="A29" s="9">
        <v>43</v>
      </c>
      <c r="B29" s="9" t="s">
        <v>511</v>
      </c>
      <c r="C29" s="9" t="s">
        <v>569</v>
      </c>
      <c r="D29" s="68">
        <v>90000</v>
      </c>
      <c r="E29" s="69">
        <v>33.287999999999997</v>
      </c>
      <c r="F29" s="70" t="s">
        <v>570</v>
      </c>
      <c r="G29" s="9"/>
      <c r="H29" s="9"/>
      <c r="I29" s="9"/>
      <c r="J29" s="9"/>
      <c r="K29" s="9"/>
      <c r="L29" s="9"/>
      <c r="M29" s="9"/>
      <c r="N29" s="9"/>
      <c r="O29" s="9"/>
      <c r="P29" s="9"/>
      <c r="Q29" s="9"/>
      <c r="R29" s="9"/>
      <c r="S29" s="9"/>
      <c r="T29" s="11"/>
      <c r="U29" s="9" t="s">
        <v>134</v>
      </c>
      <c r="V29" s="12"/>
      <c r="W29" s="9" t="s">
        <v>282</v>
      </c>
      <c r="X29" s="9" t="s">
        <v>12</v>
      </c>
      <c r="Y29" s="9">
        <v>53.412494600000002</v>
      </c>
      <c r="Z29" s="9">
        <v>-6.3329510000000004</v>
      </c>
      <c r="AA29" s="9"/>
      <c r="AB29" s="13" t="s">
        <v>439</v>
      </c>
      <c r="AC29" s="9" t="s">
        <v>13</v>
      </c>
      <c r="AD29" s="14">
        <v>41501</v>
      </c>
      <c r="AE29" s="9">
        <v>2013</v>
      </c>
      <c r="AF29" s="14">
        <v>41550</v>
      </c>
      <c r="AG29" s="9">
        <v>49</v>
      </c>
      <c r="AH29" s="14">
        <v>43327</v>
      </c>
      <c r="AI29" s="9" t="s">
        <v>75</v>
      </c>
      <c r="AJ29" s="9"/>
      <c r="AK29" s="9"/>
      <c r="AL29" s="9" t="s">
        <v>19</v>
      </c>
      <c r="AM29" s="71">
        <v>0.1</v>
      </c>
      <c r="AN29" s="9" t="s">
        <v>24</v>
      </c>
      <c r="AO29" s="24" t="s">
        <v>498</v>
      </c>
      <c r="AP29" s="17"/>
      <c r="AQ29" s="12" t="s">
        <v>500</v>
      </c>
      <c r="AR29" s="16" t="s">
        <v>501</v>
      </c>
      <c r="AS29" s="9" t="s">
        <v>24</v>
      </c>
      <c r="AT29" s="9"/>
      <c r="AU29" s="9"/>
      <c r="AV29" s="9"/>
      <c r="AW29" s="9"/>
      <c r="AX29" s="9"/>
      <c r="AY29" s="9"/>
      <c r="AZ29" s="9"/>
      <c r="BA29" s="9"/>
      <c r="BB29" s="9"/>
      <c r="BC29" s="9"/>
      <c r="BD29">
        <v>1</v>
      </c>
      <c r="BE29">
        <v>1</v>
      </c>
      <c r="BF29">
        <v>1</v>
      </c>
      <c r="BG29">
        <v>1</v>
      </c>
      <c r="BH29">
        <v>1</v>
      </c>
      <c r="BI29">
        <v>1</v>
      </c>
      <c r="BJ29">
        <v>1</v>
      </c>
      <c r="BK29">
        <v>1</v>
      </c>
      <c r="BL29">
        <v>1</v>
      </c>
      <c r="BM29">
        <v>1</v>
      </c>
      <c r="BN29" s="9"/>
      <c r="BO29" s="9"/>
      <c r="BP29" s="9"/>
      <c r="BQ29" s="9"/>
      <c r="BR29" s="9"/>
      <c r="BS29" s="9"/>
      <c r="BT29" s="9"/>
      <c r="BU29" s="9"/>
      <c r="BV29" s="9"/>
    </row>
    <row r="30" spans="1:74" ht="15" customHeight="1" x14ac:dyDescent="0.25">
      <c r="A30" s="9">
        <v>43.1</v>
      </c>
      <c r="B30" s="9" t="s">
        <v>135</v>
      </c>
      <c r="C30" s="9" t="s">
        <v>569</v>
      </c>
      <c r="D30" s="68">
        <f>D29</f>
        <v>90000</v>
      </c>
      <c r="E30" s="69"/>
      <c r="F30" s="70"/>
      <c r="G30" s="9"/>
      <c r="H30" s="9"/>
      <c r="I30" s="9"/>
      <c r="J30" s="9"/>
      <c r="K30" s="9"/>
      <c r="L30" s="9"/>
      <c r="M30" s="9"/>
      <c r="N30" s="9"/>
      <c r="O30" s="9"/>
      <c r="P30" s="9"/>
      <c r="Q30" s="9"/>
      <c r="R30" s="9"/>
      <c r="S30" s="9"/>
      <c r="T30" s="11"/>
      <c r="U30" s="9" t="s">
        <v>134</v>
      </c>
      <c r="V30" s="12" t="s">
        <v>136</v>
      </c>
      <c r="W30" s="9" t="s">
        <v>282</v>
      </c>
      <c r="X30" s="9" t="s">
        <v>12</v>
      </c>
      <c r="Y30" s="9">
        <v>53.412494600000002</v>
      </c>
      <c r="Z30" s="9">
        <v>-6.3329510000000004</v>
      </c>
      <c r="AA30" s="9" t="s">
        <v>17</v>
      </c>
      <c r="AB30" s="13" t="s">
        <v>673</v>
      </c>
      <c r="AC30" s="9" t="s">
        <v>17</v>
      </c>
      <c r="AD30" s="14">
        <v>43070</v>
      </c>
      <c r="AE30" s="9">
        <v>2017</v>
      </c>
      <c r="AF30" s="14">
        <v>43119</v>
      </c>
      <c r="AG30" s="9">
        <v>49</v>
      </c>
      <c r="AH30" s="14">
        <v>44945</v>
      </c>
      <c r="AI30" s="9" t="s">
        <v>73</v>
      </c>
      <c r="AJ30" s="9">
        <v>5027.6000000000004</v>
      </c>
      <c r="AK30" s="9">
        <v>2.38</v>
      </c>
      <c r="AL30" s="9" t="s">
        <v>19</v>
      </c>
      <c r="AM30" s="71"/>
      <c r="AN30" s="9" t="s">
        <v>72</v>
      </c>
      <c r="AO30" s="15" t="s">
        <v>283</v>
      </c>
      <c r="AP30" s="12"/>
      <c r="AQ30" s="12"/>
      <c r="AR30" s="16" t="s">
        <v>518</v>
      </c>
      <c r="AS30" s="9" t="s">
        <v>24</v>
      </c>
      <c r="AT30" s="17"/>
      <c r="AU30" s="17"/>
      <c r="AV30" s="17"/>
      <c r="AW30" s="9"/>
      <c r="AX30" s="9"/>
      <c r="AY30" s="9"/>
      <c r="AZ30" s="9"/>
      <c r="BA30" s="9"/>
      <c r="BB30" s="9"/>
      <c r="BC30" s="9"/>
      <c r="BD30">
        <v>0</v>
      </c>
      <c r="BE30">
        <v>0</v>
      </c>
      <c r="BF30">
        <v>0</v>
      </c>
      <c r="BG30">
        <v>0</v>
      </c>
      <c r="BH30">
        <v>0</v>
      </c>
      <c r="BI30">
        <v>0</v>
      </c>
      <c r="BJ30">
        <v>0</v>
      </c>
      <c r="BK30">
        <v>0</v>
      </c>
      <c r="BL30">
        <v>0</v>
      </c>
      <c r="BM30">
        <v>0</v>
      </c>
      <c r="BN30" s="9"/>
      <c r="BO30" s="9"/>
      <c r="BP30" s="9"/>
      <c r="BQ30" s="9"/>
      <c r="BR30" s="9"/>
      <c r="BS30" s="9"/>
      <c r="BT30" s="9"/>
      <c r="BU30" s="9"/>
      <c r="BV30" s="9"/>
    </row>
    <row r="31" spans="1:74" ht="15" customHeight="1" x14ac:dyDescent="0.25">
      <c r="A31" s="9">
        <v>44</v>
      </c>
      <c r="B31" s="9">
        <v>1383</v>
      </c>
      <c r="C31" s="9" t="s">
        <v>571</v>
      </c>
      <c r="D31" s="68">
        <v>48500</v>
      </c>
      <c r="E31" s="6">
        <v>20</v>
      </c>
      <c r="F31" s="70" t="s">
        <v>747</v>
      </c>
      <c r="G31" s="9"/>
      <c r="H31" s="9"/>
      <c r="I31" s="9">
        <v>23000</v>
      </c>
      <c r="J31" s="9"/>
      <c r="K31" s="9"/>
      <c r="L31" s="9" t="s">
        <v>72</v>
      </c>
      <c r="M31" s="9"/>
      <c r="N31" s="9"/>
      <c r="O31" s="9"/>
      <c r="P31" s="9"/>
      <c r="Q31" s="9" t="s">
        <v>72</v>
      </c>
      <c r="R31" s="9" t="s">
        <v>72</v>
      </c>
      <c r="S31" s="9" t="s">
        <v>72</v>
      </c>
      <c r="T31" s="11"/>
      <c r="U31" s="9" t="s">
        <v>137</v>
      </c>
      <c r="V31" s="12" t="s">
        <v>499</v>
      </c>
      <c r="W31" s="9" t="s">
        <v>284</v>
      </c>
      <c r="X31" s="9" t="s">
        <v>49</v>
      </c>
      <c r="Y31" s="9">
        <v>51.631604661896297</v>
      </c>
      <c r="Z31" s="9">
        <v>-8.7758555998644407</v>
      </c>
      <c r="AA31" s="9"/>
      <c r="AB31" s="13" t="s">
        <v>472</v>
      </c>
      <c r="AC31" s="9" t="s">
        <v>13</v>
      </c>
      <c r="AD31" s="14">
        <v>41319</v>
      </c>
      <c r="AE31" s="9">
        <v>2013</v>
      </c>
      <c r="AF31" s="14">
        <v>41484</v>
      </c>
      <c r="AG31" s="9">
        <v>165</v>
      </c>
      <c r="AH31" s="14">
        <v>43310</v>
      </c>
      <c r="AI31" s="9" t="s">
        <v>75</v>
      </c>
      <c r="AJ31" s="9"/>
      <c r="AK31" s="9"/>
      <c r="AL31" s="9" t="s">
        <v>32</v>
      </c>
      <c r="AM31" s="71"/>
      <c r="AN31" s="9" t="s">
        <v>24</v>
      </c>
      <c r="AO31" s="24" t="s">
        <v>509</v>
      </c>
      <c r="AP31" s="12"/>
      <c r="AQ31" s="12" t="s">
        <v>502</v>
      </c>
      <c r="AR31" s="16" t="s">
        <v>503</v>
      </c>
      <c r="AS31" s="9" t="s">
        <v>24</v>
      </c>
      <c r="AT31" s="17"/>
      <c r="AU31" s="17"/>
      <c r="AV31" s="17"/>
      <c r="AW31" s="9"/>
      <c r="AX31" s="9"/>
      <c r="AY31" s="9"/>
      <c r="AZ31" s="9"/>
      <c r="BA31" s="9"/>
      <c r="BB31" s="9"/>
      <c r="BC31" s="9"/>
      <c r="BD31">
        <v>1</v>
      </c>
      <c r="BE31">
        <v>1</v>
      </c>
      <c r="BF31">
        <v>1</v>
      </c>
      <c r="BG31">
        <v>1</v>
      </c>
      <c r="BH31">
        <v>1</v>
      </c>
      <c r="BI31">
        <v>1</v>
      </c>
      <c r="BJ31">
        <v>1</v>
      </c>
      <c r="BK31">
        <v>1</v>
      </c>
      <c r="BL31">
        <v>1</v>
      </c>
      <c r="BM31">
        <v>0</v>
      </c>
      <c r="BN31" s="9"/>
      <c r="BO31" s="9"/>
      <c r="BP31" s="9"/>
      <c r="BQ31" s="9"/>
      <c r="BR31" s="9"/>
      <c r="BS31" s="9"/>
      <c r="BT31" s="9"/>
      <c r="BU31" s="9"/>
      <c r="BV31" s="9"/>
    </row>
    <row r="32" spans="1:74" ht="15" customHeight="1" x14ac:dyDescent="0.25">
      <c r="A32" s="9">
        <v>44.1</v>
      </c>
      <c r="B32" s="9" t="s">
        <v>64</v>
      </c>
      <c r="C32" s="9" t="s">
        <v>571</v>
      </c>
      <c r="D32" s="68">
        <f>D31</f>
        <v>48500</v>
      </c>
      <c r="E32" s="69">
        <f>E31</f>
        <v>20</v>
      </c>
      <c r="F32" s="70" t="str">
        <f>F31</f>
        <v>Slurry: pig manure (23,000 t); Food waste: bread; fruit residuals; vegetable residuals; Industrial organics: dairy flotation sludge; paunch (bovine &amp; pigs); fish waste; fat trap waste; feed mill residuals; draff; Other: seaweed; Sewage sludge: none cited; Energy crops: not evidenced in provided feedstock table</v>
      </c>
      <c r="G32" s="9"/>
      <c r="H32" s="9"/>
      <c r="I32" s="9">
        <v>23000</v>
      </c>
      <c r="J32" s="9"/>
      <c r="K32" s="9"/>
      <c r="L32" s="9" t="s">
        <v>72</v>
      </c>
      <c r="M32" s="9"/>
      <c r="N32" s="9"/>
      <c r="O32" s="9"/>
      <c r="P32" s="9"/>
      <c r="Q32" s="9" t="s">
        <v>72</v>
      </c>
      <c r="R32" s="9" t="s">
        <v>72</v>
      </c>
      <c r="S32" s="9" t="s">
        <v>72</v>
      </c>
      <c r="T32" s="11"/>
      <c r="U32" s="9" t="s">
        <v>137</v>
      </c>
      <c r="V32" s="12" t="s">
        <v>499</v>
      </c>
      <c r="W32" s="9" t="s">
        <v>284</v>
      </c>
      <c r="X32" s="9" t="s">
        <v>49</v>
      </c>
      <c r="Y32" s="9">
        <v>51.631604661896297</v>
      </c>
      <c r="Z32" s="9">
        <v>-8.7758555998644407</v>
      </c>
      <c r="AA32" s="9" t="s">
        <v>17</v>
      </c>
      <c r="AB32" s="13" t="s">
        <v>673</v>
      </c>
      <c r="AC32" s="9" t="s">
        <v>17</v>
      </c>
      <c r="AD32" s="14">
        <v>43104</v>
      </c>
      <c r="AE32" s="9">
        <v>2018</v>
      </c>
      <c r="AF32" s="14">
        <v>43157</v>
      </c>
      <c r="AG32" s="9">
        <v>53</v>
      </c>
      <c r="AH32" s="14">
        <v>44983</v>
      </c>
      <c r="AI32" s="9" t="s">
        <v>73</v>
      </c>
      <c r="AJ32" s="9"/>
      <c r="AK32" s="9"/>
      <c r="AL32" s="9" t="s">
        <v>32</v>
      </c>
      <c r="AM32" s="71"/>
      <c r="AN32" s="9" t="s">
        <v>72</v>
      </c>
      <c r="AO32" s="15" t="s">
        <v>285</v>
      </c>
      <c r="AP32" s="12"/>
      <c r="AQ32" s="12" t="s">
        <v>408</v>
      </c>
      <c r="AR32" s="16" t="s">
        <v>417</v>
      </c>
      <c r="AS32" s="9" t="s">
        <v>24</v>
      </c>
      <c r="AT32" s="17"/>
      <c r="AU32" s="17"/>
      <c r="AV32" s="17"/>
      <c r="AW32" s="9"/>
      <c r="AX32" s="9"/>
      <c r="AY32" s="9"/>
      <c r="AZ32" s="9"/>
      <c r="BA32" s="9"/>
      <c r="BB32" s="9"/>
      <c r="BC32" s="9"/>
      <c r="BD32">
        <v>0</v>
      </c>
      <c r="BE32">
        <v>0</v>
      </c>
      <c r="BF32">
        <v>0</v>
      </c>
      <c r="BG32">
        <v>0</v>
      </c>
      <c r="BH32">
        <v>0</v>
      </c>
      <c r="BI32">
        <v>0</v>
      </c>
      <c r="BJ32">
        <v>0</v>
      </c>
      <c r="BK32">
        <v>0</v>
      </c>
      <c r="BL32">
        <v>0</v>
      </c>
      <c r="BM32">
        <v>0</v>
      </c>
      <c r="BN32" s="9"/>
      <c r="BO32" s="9"/>
      <c r="BP32" s="9"/>
      <c r="BQ32" s="9"/>
      <c r="BR32" s="9"/>
      <c r="BS32" s="9"/>
      <c r="BT32" s="9"/>
      <c r="BU32" s="9"/>
      <c r="BV32" s="9"/>
    </row>
    <row r="33" spans="1:74" ht="15" customHeight="1" x14ac:dyDescent="0.25">
      <c r="A33" s="9">
        <v>45</v>
      </c>
      <c r="B33" s="9" t="s">
        <v>510</v>
      </c>
      <c r="C33" s="9" t="s">
        <v>572</v>
      </c>
      <c r="D33" s="68"/>
      <c r="E33" s="69"/>
      <c r="F33" s="70"/>
      <c r="G33" s="9"/>
      <c r="H33" s="9"/>
      <c r="I33" s="9"/>
      <c r="J33" s="9"/>
      <c r="K33" s="9"/>
      <c r="L33" s="9"/>
      <c r="M33" s="9"/>
      <c r="N33" s="9"/>
      <c r="O33" s="9"/>
      <c r="P33" s="9"/>
      <c r="Q33" s="9"/>
      <c r="R33" s="9"/>
      <c r="S33" s="9"/>
      <c r="T33" s="11"/>
      <c r="U33" s="9" t="s">
        <v>138</v>
      </c>
      <c r="V33" s="12"/>
      <c r="W33" s="9"/>
      <c r="X33" s="9" t="s">
        <v>12</v>
      </c>
      <c r="Y33" s="9">
        <v>53.540667908753399</v>
      </c>
      <c r="Z33" s="9">
        <v>-6.1812091673867702</v>
      </c>
      <c r="AA33" s="9"/>
      <c r="AB33" s="13" t="s">
        <v>439</v>
      </c>
      <c r="AC33" s="9" t="s">
        <v>13</v>
      </c>
      <c r="AD33" s="14">
        <v>41026</v>
      </c>
      <c r="AE33" s="9">
        <v>2012</v>
      </c>
      <c r="AF33" s="14">
        <v>41240</v>
      </c>
      <c r="AG33" s="9">
        <v>214</v>
      </c>
      <c r="AH33" s="14">
        <v>42852</v>
      </c>
      <c r="AI33" s="9" t="s">
        <v>75</v>
      </c>
      <c r="AJ33" s="9"/>
      <c r="AK33" s="9"/>
      <c r="AL33" s="9" t="s">
        <v>19</v>
      </c>
      <c r="AM33" s="71"/>
      <c r="AN33" s="9" t="s">
        <v>24</v>
      </c>
      <c r="AO33" s="23" t="s">
        <v>506</v>
      </c>
      <c r="AP33" s="12"/>
      <c r="AQ33" s="12" t="s">
        <v>507</v>
      </c>
      <c r="AR33" s="16" t="s">
        <v>508</v>
      </c>
      <c r="AS33" s="9" t="s">
        <v>24</v>
      </c>
      <c r="AT33" s="17"/>
      <c r="AU33" s="17"/>
      <c r="AV33" s="17"/>
      <c r="AW33" s="9"/>
      <c r="AX33" s="9"/>
      <c r="AY33" s="9"/>
      <c r="AZ33" s="9"/>
      <c r="BA33" s="9"/>
      <c r="BB33" s="9"/>
      <c r="BC33" s="9"/>
      <c r="BD33">
        <v>1</v>
      </c>
      <c r="BE33">
        <v>1</v>
      </c>
      <c r="BF33">
        <v>1</v>
      </c>
      <c r="BG33">
        <v>1</v>
      </c>
      <c r="BH33">
        <v>0</v>
      </c>
      <c r="BI33">
        <v>1</v>
      </c>
      <c r="BJ33">
        <v>0</v>
      </c>
      <c r="BK33">
        <v>0</v>
      </c>
      <c r="BL33">
        <v>1</v>
      </c>
      <c r="BM33">
        <v>1</v>
      </c>
      <c r="BN33" s="9"/>
      <c r="BO33" s="9"/>
      <c r="BP33" s="9"/>
      <c r="BQ33" s="9"/>
      <c r="BR33" s="9"/>
      <c r="BS33" s="9"/>
      <c r="BT33" s="9"/>
      <c r="BU33" s="9"/>
      <c r="BV33" s="9"/>
    </row>
    <row r="34" spans="1:74" ht="15" customHeight="1" x14ac:dyDescent="0.25">
      <c r="A34" s="9">
        <v>45.1</v>
      </c>
      <c r="B34" s="9" t="s">
        <v>139</v>
      </c>
      <c r="C34" s="9" t="s">
        <v>572</v>
      </c>
      <c r="D34" s="68"/>
      <c r="E34" s="69"/>
      <c r="F34" s="70"/>
      <c r="G34" s="9"/>
      <c r="H34" s="9"/>
      <c r="I34" s="9"/>
      <c r="J34" s="9"/>
      <c r="K34" s="9"/>
      <c r="L34" s="9"/>
      <c r="M34" s="9"/>
      <c r="N34" s="9"/>
      <c r="O34" s="9"/>
      <c r="P34" s="9"/>
      <c r="Q34" s="9"/>
      <c r="R34" s="9"/>
      <c r="S34" s="9"/>
      <c r="T34" s="11"/>
      <c r="U34" s="9" t="s">
        <v>138</v>
      </c>
      <c r="V34" s="12" t="s">
        <v>656</v>
      </c>
      <c r="W34" s="9" t="s">
        <v>286</v>
      </c>
      <c r="X34" s="9" t="s">
        <v>12</v>
      </c>
      <c r="Y34" s="9">
        <v>53.540667908753399</v>
      </c>
      <c r="Z34" s="9">
        <v>-6.1812091673867702</v>
      </c>
      <c r="AA34" s="9" t="s">
        <v>17</v>
      </c>
      <c r="AB34" s="13" t="s">
        <v>673</v>
      </c>
      <c r="AC34" s="9" t="s">
        <v>17</v>
      </c>
      <c r="AD34" s="14">
        <v>43152</v>
      </c>
      <c r="AE34" s="9">
        <v>2018</v>
      </c>
      <c r="AF34" s="14">
        <v>43202</v>
      </c>
      <c r="AG34" s="9">
        <v>50</v>
      </c>
      <c r="AH34" s="14">
        <v>45028</v>
      </c>
      <c r="AI34" s="9" t="s">
        <v>73</v>
      </c>
      <c r="AJ34" s="9"/>
      <c r="AK34" s="9">
        <v>1</v>
      </c>
      <c r="AL34" s="9" t="s">
        <v>19</v>
      </c>
      <c r="AM34" s="71"/>
      <c r="AN34" s="9" t="s">
        <v>72</v>
      </c>
      <c r="AO34" s="5" t="s">
        <v>678</v>
      </c>
      <c r="AP34" s="12"/>
      <c r="AQ34" s="12"/>
      <c r="AR34" s="16" t="s">
        <v>418</v>
      </c>
      <c r="AS34" s="9" t="s">
        <v>24</v>
      </c>
      <c r="AT34" s="17"/>
      <c r="AU34" s="17"/>
      <c r="AV34" s="17"/>
      <c r="AW34" s="9"/>
      <c r="AX34" s="9"/>
      <c r="AY34" s="9"/>
      <c r="AZ34" s="9"/>
      <c r="BA34" s="9"/>
      <c r="BB34" s="9"/>
      <c r="BC34" s="9"/>
      <c r="BD34">
        <v>0</v>
      </c>
      <c r="BE34">
        <v>0</v>
      </c>
      <c r="BF34">
        <v>0</v>
      </c>
      <c r="BG34">
        <v>0</v>
      </c>
      <c r="BH34">
        <v>0</v>
      </c>
      <c r="BI34">
        <v>0</v>
      </c>
      <c r="BJ34">
        <v>0</v>
      </c>
      <c r="BK34">
        <v>0</v>
      </c>
      <c r="BL34">
        <v>0</v>
      </c>
      <c r="BM34">
        <v>0</v>
      </c>
      <c r="BN34" s="9"/>
      <c r="BO34" s="9"/>
      <c r="BP34" s="9"/>
      <c r="BQ34" s="9"/>
      <c r="BR34" s="9"/>
      <c r="BS34" s="9"/>
      <c r="BT34" s="9"/>
      <c r="BU34" s="9"/>
      <c r="BV34" s="9"/>
    </row>
    <row r="35" spans="1:74" ht="15" customHeight="1" x14ac:dyDescent="0.25">
      <c r="A35" s="9">
        <v>45.2</v>
      </c>
      <c r="B35" s="9" t="s">
        <v>504</v>
      </c>
      <c r="C35" s="9" t="s">
        <v>572</v>
      </c>
      <c r="D35" s="68"/>
      <c r="E35" s="69">
        <f>E34</f>
        <v>0</v>
      </c>
      <c r="F35" s="70"/>
      <c r="G35" s="9"/>
      <c r="H35" s="9"/>
      <c r="I35" s="9"/>
      <c r="J35" s="9"/>
      <c r="K35" s="9"/>
      <c r="L35" s="9"/>
      <c r="M35" s="9"/>
      <c r="N35" s="9"/>
      <c r="O35" s="9"/>
      <c r="P35" s="9"/>
      <c r="Q35" s="9"/>
      <c r="R35" s="9"/>
      <c r="S35" s="9"/>
      <c r="T35" s="11"/>
      <c r="U35" s="9" t="s">
        <v>138</v>
      </c>
      <c r="V35" s="11" t="s">
        <v>505</v>
      </c>
      <c r="W35" s="9"/>
      <c r="X35" s="9" t="s">
        <v>12</v>
      </c>
      <c r="Y35" s="9">
        <v>53.540667908753399</v>
      </c>
      <c r="Z35" s="9">
        <v>-6.1812091673867702</v>
      </c>
      <c r="AA35" s="9"/>
      <c r="AB35" s="13" t="s">
        <v>748</v>
      </c>
      <c r="AC35" s="9" t="s">
        <v>15</v>
      </c>
      <c r="AD35" s="14">
        <v>44911</v>
      </c>
      <c r="AE35" s="9">
        <v>2022</v>
      </c>
      <c r="AF35" s="14">
        <v>44974</v>
      </c>
      <c r="AG35" s="9">
        <v>63</v>
      </c>
      <c r="AH35" s="14">
        <v>46737</v>
      </c>
      <c r="AI35" s="9" t="s">
        <v>76</v>
      </c>
      <c r="AJ35" s="9"/>
      <c r="AK35" s="9"/>
      <c r="AL35" s="9" t="s">
        <v>19</v>
      </c>
      <c r="AM35" s="71"/>
      <c r="AN35" s="9" t="s">
        <v>72</v>
      </c>
      <c r="AO35" s="5" t="s">
        <v>678</v>
      </c>
      <c r="AP35" s="12" t="s">
        <v>513</v>
      </c>
      <c r="AQ35" s="12"/>
      <c r="AR35" s="12"/>
      <c r="AS35" s="9" t="s">
        <v>24</v>
      </c>
      <c r="AT35" s="17"/>
      <c r="AU35" s="17"/>
      <c r="AV35" s="17"/>
      <c r="AW35">
        <v>1</v>
      </c>
      <c r="AX35" s="9"/>
      <c r="AY35" s="9"/>
      <c r="AZ35" s="9"/>
      <c r="BA35" s="9"/>
      <c r="BB35" s="9"/>
      <c r="BC35" s="9"/>
      <c r="BD35" s="9"/>
      <c r="BE35" s="9"/>
      <c r="BF35" s="9"/>
      <c r="BG35" s="9"/>
      <c r="BH35" s="9"/>
      <c r="BI35" s="9"/>
      <c r="BJ35" s="9"/>
      <c r="BK35" s="9"/>
      <c r="BL35" s="9"/>
      <c r="BM35" s="9"/>
      <c r="BN35" s="9"/>
      <c r="BO35" s="9"/>
      <c r="BP35" s="9"/>
      <c r="BQ35" s="9"/>
      <c r="BR35" s="9"/>
      <c r="BS35" s="9"/>
      <c r="BT35" s="9"/>
      <c r="BU35" s="9"/>
      <c r="BV35" s="9"/>
    </row>
    <row r="36" spans="1:74" ht="15" customHeight="1" x14ac:dyDescent="0.25">
      <c r="A36" s="9">
        <v>47</v>
      </c>
      <c r="B36" s="9" t="s">
        <v>141</v>
      </c>
      <c r="C36" s="9" t="s">
        <v>573</v>
      </c>
      <c r="D36" s="68"/>
      <c r="E36" s="69">
        <v>8.6</v>
      </c>
      <c r="F36" s="70" t="s">
        <v>574</v>
      </c>
      <c r="G36" s="9"/>
      <c r="H36" s="9"/>
      <c r="I36" s="9"/>
      <c r="J36" s="9"/>
      <c r="K36" s="9"/>
      <c r="L36" s="9"/>
      <c r="M36" s="9"/>
      <c r="N36" s="9"/>
      <c r="O36" s="9"/>
      <c r="P36" s="9"/>
      <c r="Q36" s="9"/>
      <c r="R36" s="9"/>
      <c r="S36" s="9"/>
      <c r="T36" s="7" t="s">
        <v>749</v>
      </c>
      <c r="U36" s="9" t="s">
        <v>140</v>
      </c>
      <c r="V36" s="12" t="s">
        <v>142</v>
      </c>
      <c r="W36" s="9" t="s">
        <v>287</v>
      </c>
      <c r="X36" s="9" t="s">
        <v>48</v>
      </c>
      <c r="Y36" s="9">
        <v>52.6393676903364</v>
      </c>
      <c r="Z36" s="9">
        <v>-7.1429548029464804</v>
      </c>
      <c r="AA36" s="9"/>
      <c r="AB36" s="13" t="s">
        <v>473</v>
      </c>
      <c r="AC36" s="9" t="s">
        <v>15</v>
      </c>
      <c r="AD36" s="14">
        <v>43278</v>
      </c>
      <c r="AE36" s="9">
        <v>2018</v>
      </c>
      <c r="AF36" s="14">
        <v>43454</v>
      </c>
      <c r="AG36" s="9">
        <v>176</v>
      </c>
      <c r="AH36" s="14">
        <v>45280</v>
      </c>
      <c r="AI36" s="9" t="s">
        <v>76</v>
      </c>
      <c r="AJ36" s="9">
        <v>113</v>
      </c>
      <c r="AK36" s="9">
        <v>5.6</v>
      </c>
      <c r="AL36" s="9" t="s">
        <v>35</v>
      </c>
      <c r="AM36" s="71"/>
      <c r="AN36" s="9" t="s">
        <v>24</v>
      </c>
      <c r="AO36" s="15" t="s">
        <v>288</v>
      </c>
      <c r="AP36" s="12"/>
      <c r="AQ36" s="12" t="s">
        <v>750</v>
      </c>
      <c r="AR36" s="16" t="s">
        <v>751</v>
      </c>
      <c r="AS36" s="9" t="s">
        <v>737</v>
      </c>
      <c r="AT36" s="17" t="s">
        <v>438</v>
      </c>
      <c r="AU36" s="12" t="s">
        <v>516</v>
      </c>
      <c r="AV36" s="72"/>
      <c r="AW36" s="9"/>
      <c r="AX36" s="9"/>
      <c r="AY36" s="9"/>
      <c r="AZ36" s="9"/>
      <c r="BA36" s="9"/>
      <c r="BB36" s="9"/>
      <c r="BC36" s="73"/>
      <c r="BD36">
        <v>1</v>
      </c>
      <c r="BE36">
        <v>1</v>
      </c>
      <c r="BF36">
        <v>1</v>
      </c>
      <c r="BG36">
        <v>1</v>
      </c>
      <c r="BH36">
        <v>1</v>
      </c>
      <c r="BI36">
        <v>1</v>
      </c>
      <c r="BJ36">
        <v>1</v>
      </c>
      <c r="BK36">
        <v>0</v>
      </c>
      <c r="BL36">
        <v>1</v>
      </c>
      <c r="BM36">
        <v>1</v>
      </c>
      <c r="BN36" s="73"/>
      <c r="BO36" s="9">
        <v>0</v>
      </c>
      <c r="BP36" s="9">
        <v>0</v>
      </c>
      <c r="BQ36" s="9">
        <v>0</v>
      </c>
      <c r="BR36" s="9">
        <v>0</v>
      </c>
      <c r="BS36" s="9">
        <v>0</v>
      </c>
      <c r="BT36" s="9">
        <v>1</v>
      </c>
      <c r="BU36" s="9">
        <v>0</v>
      </c>
      <c r="BV36">
        <v>1</v>
      </c>
    </row>
    <row r="37" spans="1:74" ht="15" customHeight="1" x14ac:dyDescent="0.25">
      <c r="A37" s="9">
        <v>49</v>
      </c>
      <c r="B37" s="9" t="s">
        <v>238</v>
      </c>
      <c r="C37" s="9" t="s">
        <v>575</v>
      </c>
      <c r="D37" s="68">
        <v>90000</v>
      </c>
      <c r="E37" s="69"/>
      <c r="F37" s="70" t="s">
        <v>576</v>
      </c>
      <c r="G37" s="9"/>
      <c r="H37" s="9"/>
      <c r="I37" s="9"/>
      <c r="J37" s="9"/>
      <c r="K37" s="9"/>
      <c r="L37" s="9"/>
      <c r="M37" s="9"/>
      <c r="N37" s="9"/>
      <c r="O37" s="9"/>
      <c r="P37" s="9"/>
      <c r="Q37" s="9"/>
      <c r="R37" s="9"/>
      <c r="S37" s="9"/>
      <c r="T37" s="11">
        <v>52</v>
      </c>
      <c r="U37" s="9" t="s">
        <v>237</v>
      </c>
      <c r="V37" s="12" t="s">
        <v>239</v>
      </c>
      <c r="W37" s="9" t="s">
        <v>289</v>
      </c>
      <c r="X37" s="9" t="s">
        <v>66</v>
      </c>
      <c r="Y37" s="9">
        <v>54.8097450317929</v>
      </c>
      <c r="Z37" s="9">
        <v>-7.8753777102595803</v>
      </c>
      <c r="AA37" s="9"/>
      <c r="AB37" s="13" t="s">
        <v>472</v>
      </c>
      <c r="AC37" s="9" t="s">
        <v>13</v>
      </c>
      <c r="AD37" s="14">
        <v>43486</v>
      </c>
      <c r="AE37" s="9">
        <v>2019</v>
      </c>
      <c r="AF37" s="14">
        <v>43731</v>
      </c>
      <c r="AG37" s="9">
        <v>245</v>
      </c>
      <c r="AH37" s="14">
        <v>45558</v>
      </c>
      <c r="AI37" s="9" t="s">
        <v>75</v>
      </c>
      <c r="AJ37" s="9"/>
      <c r="AK37" s="9">
        <v>3</v>
      </c>
      <c r="AL37" s="9" t="s">
        <v>33</v>
      </c>
      <c r="AM37" s="71"/>
      <c r="AN37" s="9" t="s">
        <v>24</v>
      </c>
      <c r="AO37" s="15" t="s">
        <v>290</v>
      </c>
      <c r="AP37" s="12"/>
      <c r="AQ37" s="12" t="s">
        <v>358</v>
      </c>
      <c r="AR37" s="16" t="s">
        <v>374</v>
      </c>
      <c r="AS37" s="9" t="s">
        <v>737</v>
      </c>
      <c r="AT37" s="17" t="s">
        <v>439</v>
      </c>
      <c r="AU37" s="17" t="s">
        <v>440</v>
      </c>
      <c r="AV37" s="76"/>
      <c r="AW37" s="9"/>
      <c r="AX37" s="9"/>
      <c r="AY37" s="9"/>
      <c r="AZ37" s="9"/>
      <c r="BA37" s="9"/>
      <c r="BB37" s="9"/>
      <c r="BC37" s="73"/>
      <c r="BD37">
        <v>1</v>
      </c>
      <c r="BE37">
        <v>1</v>
      </c>
      <c r="BF37">
        <v>1</v>
      </c>
      <c r="BG37">
        <v>1</v>
      </c>
      <c r="BH37">
        <v>1</v>
      </c>
      <c r="BI37">
        <v>1</v>
      </c>
      <c r="BJ37">
        <v>1</v>
      </c>
      <c r="BK37">
        <v>1</v>
      </c>
      <c r="BL37">
        <v>1</v>
      </c>
      <c r="BM37">
        <v>0</v>
      </c>
      <c r="BN37" s="73"/>
      <c r="BO37" s="9">
        <v>1</v>
      </c>
      <c r="BP37" s="9">
        <v>0</v>
      </c>
      <c r="BQ37" s="9">
        <v>0</v>
      </c>
      <c r="BR37" s="9">
        <v>0</v>
      </c>
      <c r="BS37" s="9">
        <v>0</v>
      </c>
      <c r="BT37" s="9">
        <v>0</v>
      </c>
      <c r="BU37" s="9">
        <v>0</v>
      </c>
      <c r="BV37">
        <v>0</v>
      </c>
    </row>
    <row r="38" spans="1:74" ht="15" customHeight="1" x14ac:dyDescent="0.25">
      <c r="A38" s="9">
        <v>51</v>
      </c>
      <c r="B38" s="9" t="s">
        <v>144</v>
      </c>
      <c r="C38" s="9" t="s">
        <v>577</v>
      </c>
      <c r="D38" s="68">
        <v>40000</v>
      </c>
      <c r="E38" s="69"/>
      <c r="F38" s="70" t="s">
        <v>578</v>
      </c>
      <c r="G38" s="9"/>
      <c r="H38" s="9"/>
      <c r="I38" s="9"/>
      <c r="J38" s="9"/>
      <c r="K38" s="9"/>
      <c r="L38" s="9"/>
      <c r="M38" s="9"/>
      <c r="N38" s="9"/>
      <c r="O38" s="9"/>
      <c r="P38" s="9"/>
      <c r="Q38" s="9"/>
      <c r="R38" s="9"/>
      <c r="S38" s="9"/>
      <c r="T38" s="11"/>
      <c r="U38" s="9" t="s">
        <v>143</v>
      </c>
      <c r="V38" s="12" t="s">
        <v>145</v>
      </c>
      <c r="W38" s="9" t="s">
        <v>291</v>
      </c>
      <c r="X38" s="9" t="s">
        <v>68</v>
      </c>
      <c r="Y38" s="9">
        <v>52.310270459390402</v>
      </c>
      <c r="Z38" s="9">
        <v>-7.3089961436765396</v>
      </c>
      <c r="AA38" s="9"/>
      <c r="AB38" s="13" t="s">
        <v>472</v>
      </c>
      <c r="AC38" s="9" t="s">
        <v>13</v>
      </c>
      <c r="AD38" s="14">
        <v>43586</v>
      </c>
      <c r="AE38" s="9">
        <v>2019</v>
      </c>
      <c r="AF38" s="14">
        <v>43762</v>
      </c>
      <c r="AG38" s="9">
        <v>176</v>
      </c>
      <c r="AH38" s="14">
        <v>45589</v>
      </c>
      <c r="AI38" s="9" t="s">
        <v>75</v>
      </c>
      <c r="AJ38" s="9">
        <v>102.4</v>
      </c>
      <c r="AK38" s="9">
        <v>6.3</v>
      </c>
      <c r="AL38" s="9" t="s">
        <v>43</v>
      </c>
      <c r="AM38" s="71">
        <v>225.23</v>
      </c>
      <c r="AN38" s="9" t="s">
        <v>24</v>
      </c>
      <c r="AO38" s="15" t="s">
        <v>292</v>
      </c>
      <c r="AP38" s="12"/>
      <c r="AQ38" s="12" t="s">
        <v>368</v>
      </c>
      <c r="AR38" s="16" t="s">
        <v>375</v>
      </c>
      <c r="AS38" s="9" t="s">
        <v>24</v>
      </c>
      <c r="AT38" s="17"/>
      <c r="AU38" s="17"/>
      <c r="AV38" s="17"/>
      <c r="AW38" s="9"/>
      <c r="AX38" s="9"/>
      <c r="AY38" s="9"/>
      <c r="AZ38" s="9"/>
      <c r="BA38" s="9"/>
      <c r="BB38" s="9"/>
      <c r="BC38" s="9"/>
      <c r="BD38">
        <v>1</v>
      </c>
      <c r="BE38">
        <v>1</v>
      </c>
      <c r="BF38">
        <v>1</v>
      </c>
      <c r="BG38">
        <v>1</v>
      </c>
      <c r="BH38">
        <v>0</v>
      </c>
      <c r="BI38">
        <v>1</v>
      </c>
      <c r="BJ38">
        <v>0</v>
      </c>
      <c r="BK38">
        <v>0</v>
      </c>
      <c r="BL38">
        <v>1</v>
      </c>
      <c r="BM38">
        <v>1</v>
      </c>
      <c r="BN38" s="9"/>
      <c r="BO38" s="9"/>
      <c r="BP38" s="9"/>
      <c r="BQ38" s="9"/>
      <c r="BR38" s="9"/>
      <c r="BS38" s="9"/>
      <c r="BT38" s="9"/>
      <c r="BU38" s="9"/>
      <c r="BV38" s="9"/>
    </row>
    <row r="39" spans="1:74" ht="15" customHeight="1" x14ac:dyDescent="0.25">
      <c r="A39" s="9">
        <v>53</v>
      </c>
      <c r="B39" s="9" t="s">
        <v>147</v>
      </c>
      <c r="C39" s="9" t="s">
        <v>667</v>
      </c>
      <c r="D39" s="68">
        <v>24999</v>
      </c>
      <c r="E39" s="69">
        <v>35.1</v>
      </c>
      <c r="F39" s="70" t="s">
        <v>668</v>
      </c>
      <c r="G39" s="9"/>
      <c r="H39" s="9" t="s">
        <v>72</v>
      </c>
      <c r="I39" s="9" t="s">
        <v>72</v>
      </c>
      <c r="J39" s="9" t="s">
        <v>72</v>
      </c>
      <c r="K39" s="9"/>
      <c r="L39" s="9"/>
      <c r="M39" s="9"/>
      <c r="N39" s="9"/>
      <c r="O39" s="9"/>
      <c r="P39" s="9"/>
      <c r="Q39" s="9" t="s">
        <v>72</v>
      </c>
      <c r="R39" s="9"/>
      <c r="S39" s="9"/>
      <c r="T39" s="9" t="s">
        <v>669</v>
      </c>
      <c r="U39" s="9" t="s">
        <v>146</v>
      </c>
      <c r="V39" s="12" t="s">
        <v>148</v>
      </c>
      <c r="W39" s="9" t="s">
        <v>295</v>
      </c>
      <c r="X39" s="9" t="s">
        <v>57</v>
      </c>
      <c r="Y39" s="9">
        <v>52.554997445203902</v>
      </c>
      <c r="Z39" s="9">
        <v>-9.5891689613284399</v>
      </c>
      <c r="AA39" s="9"/>
      <c r="AB39" s="13" t="s">
        <v>438</v>
      </c>
      <c r="AC39" s="9" t="s">
        <v>15</v>
      </c>
      <c r="AD39" s="14">
        <v>43713</v>
      </c>
      <c r="AE39" s="9">
        <v>2019</v>
      </c>
      <c r="AF39" s="14">
        <v>43767</v>
      </c>
      <c r="AG39" s="9">
        <v>54</v>
      </c>
      <c r="AH39" s="14">
        <v>45594</v>
      </c>
      <c r="AI39" s="9" t="s">
        <v>76</v>
      </c>
      <c r="AJ39" s="9">
        <v>2240.5</v>
      </c>
      <c r="AK39" s="9">
        <v>1.5</v>
      </c>
      <c r="AL39" s="9" t="s">
        <v>34</v>
      </c>
      <c r="AM39" s="71"/>
      <c r="AN39" s="9" t="s">
        <v>24</v>
      </c>
      <c r="AO39" s="15" t="s">
        <v>296</v>
      </c>
      <c r="AP39" s="12" t="s">
        <v>420</v>
      </c>
      <c r="AQ39" s="12"/>
      <c r="AR39" s="16"/>
      <c r="AS39" s="9" t="s">
        <v>24</v>
      </c>
      <c r="AT39" s="17"/>
      <c r="AU39" s="17"/>
      <c r="AV39" s="17"/>
      <c r="AW39">
        <v>1</v>
      </c>
      <c r="AX39">
        <v>1</v>
      </c>
      <c r="AY39">
        <v>0</v>
      </c>
      <c r="AZ39">
        <v>0</v>
      </c>
      <c r="BA39">
        <v>1</v>
      </c>
      <c r="BB39">
        <v>0</v>
      </c>
      <c r="BC39"/>
      <c r="BD39" s="9"/>
      <c r="BE39" s="9"/>
      <c r="BF39" s="9"/>
      <c r="BG39" s="9"/>
      <c r="BH39" s="9"/>
      <c r="BI39" s="9"/>
      <c r="BJ39" s="9"/>
      <c r="BK39" s="9"/>
      <c r="BL39" s="9"/>
      <c r="BM39" s="9"/>
      <c r="BN39" s="9"/>
      <c r="BO39" s="9"/>
      <c r="BP39" s="9"/>
      <c r="BQ39" s="9"/>
      <c r="BR39" s="9"/>
      <c r="BS39" s="9"/>
      <c r="BT39" s="9"/>
      <c r="BU39" s="9"/>
      <c r="BV39" s="9"/>
    </row>
    <row r="40" spans="1:74" ht="15" customHeight="1" x14ac:dyDescent="0.25">
      <c r="A40" s="9">
        <v>54</v>
      </c>
      <c r="B40" s="9">
        <v>1351141</v>
      </c>
      <c r="C40" s="9" t="s">
        <v>579</v>
      </c>
      <c r="D40" s="68"/>
      <c r="E40" s="69"/>
      <c r="F40" s="70"/>
      <c r="G40" s="9"/>
      <c r="H40" s="9"/>
      <c r="I40" s="9"/>
      <c r="J40" s="9"/>
      <c r="K40" s="9"/>
      <c r="L40" s="9"/>
      <c r="M40" s="9"/>
      <c r="N40" s="9"/>
      <c r="O40" s="9"/>
      <c r="P40" s="9"/>
      <c r="Q40" s="9"/>
      <c r="R40" s="9"/>
      <c r="S40" s="9"/>
      <c r="T40" s="11"/>
      <c r="U40" s="9"/>
      <c r="V40" s="12"/>
      <c r="W40" s="9" t="s">
        <v>293</v>
      </c>
      <c r="X40" s="9" t="s">
        <v>66</v>
      </c>
      <c r="Y40" s="9">
        <v>54.955307438648603</v>
      </c>
      <c r="Z40" s="9">
        <v>-7.4483615976328599</v>
      </c>
      <c r="AA40" s="9"/>
      <c r="AB40" s="13" t="s">
        <v>438</v>
      </c>
      <c r="AC40" s="9" t="s">
        <v>15</v>
      </c>
      <c r="AD40" s="14">
        <v>41514</v>
      </c>
      <c r="AE40" s="9">
        <v>2013</v>
      </c>
      <c r="AF40" s="14">
        <v>41565</v>
      </c>
      <c r="AG40" s="9">
        <v>51</v>
      </c>
      <c r="AH40" s="14">
        <v>43807</v>
      </c>
      <c r="AI40" s="9" t="s">
        <v>441</v>
      </c>
      <c r="AJ40" s="9"/>
      <c r="AK40" s="9"/>
      <c r="AL40" s="9" t="s">
        <v>33</v>
      </c>
      <c r="AM40" s="71"/>
      <c r="AN40" s="9" t="s">
        <v>24</v>
      </c>
      <c r="AO40" s="24" t="s">
        <v>442</v>
      </c>
      <c r="AP40" s="12" t="s">
        <v>443</v>
      </c>
      <c r="AQ40" s="17"/>
      <c r="AR40" s="25"/>
      <c r="AS40" s="9" t="s">
        <v>738</v>
      </c>
      <c r="AT40" s="9" t="s">
        <v>439</v>
      </c>
      <c r="AU40" s="12" t="s">
        <v>444</v>
      </c>
      <c r="AV40" s="72"/>
      <c r="AW40">
        <v>1</v>
      </c>
      <c r="AX40">
        <v>1</v>
      </c>
      <c r="AY40">
        <v>1</v>
      </c>
      <c r="AZ40">
        <v>0</v>
      </c>
      <c r="BA40">
        <v>0</v>
      </c>
      <c r="BB40">
        <v>1</v>
      </c>
      <c r="BC40" s="75"/>
      <c r="BD40" s="9"/>
      <c r="BE40" s="9"/>
      <c r="BF40" s="9"/>
      <c r="BG40" s="9"/>
      <c r="BH40" s="9"/>
      <c r="BI40" s="9"/>
      <c r="BJ40" s="9"/>
      <c r="BK40" s="9"/>
      <c r="BL40" s="9"/>
      <c r="BM40" s="9"/>
      <c r="BN40" s="73"/>
      <c r="BO40" s="9">
        <v>1</v>
      </c>
      <c r="BP40" s="9">
        <v>1</v>
      </c>
      <c r="BQ40" s="9">
        <v>1</v>
      </c>
      <c r="BR40" s="9">
        <v>1</v>
      </c>
      <c r="BS40" s="9">
        <v>1</v>
      </c>
      <c r="BT40" s="9">
        <v>1</v>
      </c>
      <c r="BU40" s="9">
        <v>1</v>
      </c>
      <c r="BV40">
        <v>1</v>
      </c>
    </row>
    <row r="41" spans="1:74" ht="15" customHeight="1" x14ac:dyDescent="0.25">
      <c r="A41" s="9">
        <v>54.1</v>
      </c>
      <c r="B41" s="9">
        <v>1951364</v>
      </c>
      <c r="C41" s="9" t="str">
        <f>C40</f>
        <v>Mr Raymond Burke</v>
      </c>
      <c r="D41" s="68"/>
      <c r="E41" s="69">
        <f>E40</f>
        <v>0</v>
      </c>
      <c r="F41" s="70"/>
      <c r="G41" s="9"/>
      <c r="H41" s="9"/>
      <c r="I41" s="9"/>
      <c r="J41" s="9"/>
      <c r="K41" s="9"/>
      <c r="L41" s="9"/>
      <c r="M41" s="9"/>
      <c r="N41" s="9"/>
      <c r="O41" s="9"/>
      <c r="P41" s="9"/>
      <c r="Q41" s="9"/>
      <c r="R41" s="9"/>
      <c r="S41" s="9"/>
      <c r="T41" s="11"/>
      <c r="U41" s="9" t="s">
        <v>149</v>
      </c>
      <c r="V41" s="12" t="s">
        <v>150</v>
      </c>
      <c r="W41" s="9" t="s">
        <v>293</v>
      </c>
      <c r="X41" s="9" t="s">
        <v>66</v>
      </c>
      <c r="Y41" s="9">
        <v>54.955307438648603</v>
      </c>
      <c r="Z41" s="9">
        <v>-7.4483615976328599</v>
      </c>
      <c r="AA41" s="9"/>
      <c r="AB41" s="13" t="s">
        <v>673</v>
      </c>
      <c r="AC41" s="9" t="s">
        <v>13</v>
      </c>
      <c r="AD41" s="14">
        <v>43718</v>
      </c>
      <c r="AE41" s="9">
        <v>2019</v>
      </c>
      <c r="AF41" s="14">
        <v>43762</v>
      </c>
      <c r="AG41" s="9">
        <v>44</v>
      </c>
      <c r="AH41" s="14">
        <v>45589</v>
      </c>
      <c r="AI41" s="9" t="s">
        <v>75</v>
      </c>
      <c r="AJ41" s="9"/>
      <c r="AK41" s="9"/>
      <c r="AL41" s="9" t="s">
        <v>33</v>
      </c>
      <c r="AM41" s="71"/>
      <c r="AN41" s="9" t="s">
        <v>72</v>
      </c>
      <c r="AO41" s="15" t="s">
        <v>294</v>
      </c>
      <c r="AP41" s="12"/>
      <c r="AQ41" s="19"/>
      <c r="AR41" s="16" t="s">
        <v>376</v>
      </c>
      <c r="AS41" s="9" t="s">
        <v>24</v>
      </c>
      <c r="AT41" s="17"/>
      <c r="AU41" s="17"/>
      <c r="AV41" s="17"/>
      <c r="AW41" s="9"/>
      <c r="AX41" s="9"/>
      <c r="AY41" s="9"/>
      <c r="AZ41" s="9"/>
      <c r="BA41" s="9"/>
      <c r="BB41" s="9"/>
      <c r="BC41" s="9"/>
      <c r="BD41">
        <v>1</v>
      </c>
      <c r="BE41">
        <v>1</v>
      </c>
      <c r="BF41">
        <v>1</v>
      </c>
      <c r="BG41">
        <v>1</v>
      </c>
      <c r="BH41">
        <v>1</v>
      </c>
      <c r="BI41">
        <v>1</v>
      </c>
      <c r="BJ41">
        <v>1</v>
      </c>
      <c r="BK41">
        <v>1</v>
      </c>
      <c r="BL41">
        <v>1</v>
      </c>
      <c r="BM41">
        <v>1</v>
      </c>
      <c r="BN41" s="9"/>
      <c r="BO41" s="9"/>
      <c r="BP41" s="9"/>
      <c r="BQ41" s="9"/>
      <c r="BR41" s="9"/>
      <c r="BS41" s="9"/>
      <c r="BT41" s="9"/>
      <c r="BU41" s="9"/>
      <c r="BV41" s="9"/>
    </row>
    <row r="42" spans="1:74" ht="15" customHeight="1" x14ac:dyDescent="0.25">
      <c r="A42" s="9">
        <v>55</v>
      </c>
      <c r="B42" s="9" t="s">
        <v>232</v>
      </c>
      <c r="C42" s="9" t="s">
        <v>580</v>
      </c>
      <c r="D42" s="68">
        <v>80000</v>
      </c>
      <c r="E42" s="69">
        <v>75.8</v>
      </c>
      <c r="F42" s="70" t="s">
        <v>581</v>
      </c>
      <c r="G42" s="9"/>
      <c r="H42" s="9"/>
      <c r="I42" s="9"/>
      <c r="J42" s="9"/>
      <c r="K42" s="9"/>
      <c r="L42" s="9"/>
      <c r="M42" s="9"/>
      <c r="N42" s="9"/>
      <c r="O42" s="9"/>
      <c r="P42" s="9"/>
      <c r="Q42" s="9"/>
      <c r="R42" s="9"/>
      <c r="S42" s="9"/>
      <c r="T42" s="11"/>
      <c r="U42" s="9" t="s">
        <v>231</v>
      </c>
      <c r="V42" s="12" t="s">
        <v>233</v>
      </c>
      <c r="W42" s="9" t="s">
        <v>302</v>
      </c>
      <c r="X42" s="9" t="s">
        <v>51</v>
      </c>
      <c r="Y42" s="9">
        <v>53.023832726920702</v>
      </c>
      <c r="Z42" s="9">
        <v>-7.3501959974897098</v>
      </c>
      <c r="AA42" s="9"/>
      <c r="AB42" s="13" t="s">
        <v>472</v>
      </c>
      <c r="AC42" s="9" t="s">
        <v>13</v>
      </c>
      <c r="AD42" s="14">
        <v>43727</v>
      </c>
      <c r="AE42" s="9">
        <v>2019</v>
      </c>
      <c r="AF42" s="14">
        <v>44200</v>
      </c>
      <c r="AG42" s="9">
        <v>473</v>
      </c>
      <c r="AH42" s="14">
        <v>46026</v>
      </c>
      <c r="AI42" s="9" t="s">
        <v>74</v>
      </c>
      <c r="AJ42" s="9">
        <v>17.34</v>
      </c>
      <c r="AK42" s="9">
        <v>0.34</v>
      </c>
      <c r="AL42" s="9" t="s">
        <v>36</v>
      </c>
      <c r="AM42" s="71"/>
      <c r="AN42" s="9" t="s">
        <v>24</v>
      </c>
      <c r="AO42" s="15" t="s">
        <v>303</v>
      </c>
      <c r="AP42" s="12"/>
      <c r="AQ42" s="12" t="s">
        <v>359</v>
      </c>
      <c r="AR42" s="16" t="s">
        <v>377</v>
      </c>
      <c r="AS42" s="9" t="s">
        <v>737</v>
      </c>
      <c r="AT42" s="17" t="s">
        <v>439</v>
      </c>
      <c r="AU42" s="12" t="s">
        <v>445</v>
      </c>
      <c r="AV42" s="72"/>
      <c r="AW42" s="9"/>
      <c r="AX42" s="9"/>
      <c r="AY42" s="9"/>
      <c r="AZ42" s="9"/>
      <c r="BA42" s="9"/>
      <c r="BB42" s="9"/>
      <c r="BC42" s="73"/>
      <c r="BD42">
        <v>1</v>
      </c>
      <c r="BE42">
        <v>1</v>
      </c>
      <c r="BF42">
        <v>1</v>
      </c>
      <c r="BG42">
        <v>1</v>
      </c>
      <c r="BH42">
        <v>1</v>
      </c>
      <c r="BI42">
        <v>1</v>
      </c>
      <c r="BJ42">
        <v>1</v>
      </c>
      <c r="BK42">
        <v>1</v>
      </c>
      <c r="BL42">
        <v>1</v>
      </c>
      <c r="BM42">
        <v>1</v>
      </c>
      <c r="BN42" s="73"/>
      <c r="BO42" s="9">
        <v>1</v>
      </c>
      <c r="BP42" s="9">
        <v>1</v>
      </c>
      <c r="BQ42" s="9">
        <v>1</v>
      </c>
      <c r="BR42" s="9">
        <v>1</v>
      </c>
      <c r="BS42" s="9">
        <v>1</v>
      </c>
      <c r="BT42" s="9">
        <v>1</v>
      </c>
      <c r="BU42" s="9">
        <v>1</v>
      </c>
      <c r="BV42">
        <v>1</v>
      </c>
    </row>
    <row r="43" spans="1:74" ht="15" customHeight="1" x14ac:dyDescent="0.25">
      <c r="A43" s="9">
        <v>58</v>
      </c>
      <c r="B43" s="9" t="s">
        <v>152</v>
      </c>
      <c r="C43" s="9" t="s">
        <v>527</v>
      </c>
      <c r="D43" s="68">
        <v>20000</v>
      </c>
      <c r="E43" s="69">
        <v>8.76</v>
      </c>
      <c r="F43" s="70" t="s">
        <v>582</v>
      </c>
      <c r="G43" s="9"/>
      <c r="H43" s="9"/>
      <c r="I43" s="9"/>
      <c r="J43" s="9"/>
      <c r="K43" s="9"/>
      <c r="L43" s="9"/>
      <c r="M43" s="9"/>
      <c r="N43" s="9"/>
      <c r="O43" s="9"/>
      <c r="P43" s="9"/>
      <c r="Q43" s="9"/>
      <c r="R43" s="9"/>
      <c r="S43" s="9"/>
      <c r="T43" s="11" t="s">
        <v>583</v>
      </c>
      <c r="U43" s="9" t="s">
        <v>151</v>
      </c>
      <c r="V43" s="12" t="s">
        <v>153</v>
      </c>
      <c r="W43" s="9" t="s">
        <v>300</v>
      </c>
      <c r="X43" s="9" t="s">
        <v>61</v>
      </c>
      <c r="Y43" s="9">
        <v>53.503057771861997</v>
      </c>
      <c r="Z43" s="9">
        <v>-7.2292279667548698</v>
      </c>
      <c r="AA43" s="9"/>
      <c r="AB43" s="13" t="s">
        <v>472</v>
      </c>
      <c r="AC43" s="9" t="s">
        <v>13</v>
      </c>
      <c r="AD43" s="14">
        <v>43944</v>
      </c>
      <c r="AE43" s="9">
        <v>2020</v>
      </c>
      <c r="AF43" s="14">
        <v>44092</v>
      </c>
      <c r="AG43" s="9">
        <v>148</v>
      </c>
      <c r="AH43" s="14">
        <v>45918</v>
      </c>
      <c r="AI43" s="9" t="s">
        <v>75</v>
      </c>
      <c r="AJ43" s="9">
        <v>922</v>
      </c>
      <c r="AK43" s="9">
        <v>2.4</v>
      </c>
      <c r="AL43" s="9" t="s">
        <v>44</v>
      </c>
      <c r="AM43" s="71">
        <v>3899.68</v>
      </c>
      <c r="AN43" s="9" t="s">
        <v>24</v>
      </c>
      <c r="AO43" s="15" t="s">
        <v>301</v>
      </c>
      <c r="AP43" s="12"/>
      <c r="AQ43" s="12" t="s">
        <v>360</v>
      </c>
      <c r="AR43" s="16" t="s">
        <v>378</v>
      </c>
      <c r="AS43" s="9" t="s">
        <v>24</v>
      </c>
      <c r="AT43" s="17"/>
      <c r="AU43" s="17"/>
      <c r="AV43" s="17"/>
      <c r="AW43" s="9"/>
      <c r="AX43" s="9"/>
      <c r="AY43" s="9"/>
      <c r="AZ43" s="9"/>
      <c r="BA43" s="9"/>
      <c r="BB43" s="9"/>
      <c r="BC43" s="9"/>
      <c r="BD43">
        <v>1</v>
      </c>
      <c r="BE43">
        <v>1</v>
      </c>
      <c r="BF43">
        <v>1</v>
      </c>
      <c r="BG43">
        <v>1</v>
      </c>
      <c r="BH43">
        <v>1</v>
      </c>
      <c r="BI43">
        <v>1</v>
      </c>
      <c r="BJ43">
        <v>1</v>
      </c>
      <c r="BK43">
        <v>1</v>
      </c>
      <c r="BL43">
        <v>1</v>
      </c>
      <c r="BM43">
        <v>1</v>
      </c>
      <c r="BN43" s="9"/>
      <c r="BO43" s="9"/>
      <c r="BP43" s="9"/>
      <c r="BQ43" s="9"/>
      <c r="BR43" s="9"/>
      <c r="BS43" s="9"/>
      <c r="BT43" s="9"/>
      <c r="BU43" s="9"/>
      <c r="BV43" s="9"/>
    </row>
    <row r="44" spans="1:74" ht="15" customHeight="1" x14ac:dyDescent="0.25">
      <c r="A44" s="9">
        <v>60</v>
      </c>
      <c r="B44" s="9">
        <v>154926</v>
      </c>
      <c r="C44" s="9" t="s">
        <v>584</v>
      </c>
      <c r="D44" s="68">
        <v>90000</v>
      </c>
      <c r="E44" s="69">
        <v>21.202000000000002</v>
      </c>
      <c r="F44" s="70" t="s">
        <v>585</v>
      </c>
      <c r="G44" s="9"/>
      <c r="H44" s="9"/>
      <c r="I44" s="9"/>
      <c r="J44" s="9"/>
      <c r="K44" s="9"/>
      <c r="L44" s="9"/>
      <c r="M44" s="9"/>
      <c r="N44" s="9"/>
      <c r="O44" s="9"/>
      <c r="P44" s="9"/>
      <c r="Q44" s="9"/>
      <c r="R44" s="9"/>
      <c r="S44" s="9"/>
      <c r="T44" s="11"/>
      <c r="U44" s="9" t="s">
        <v>154</v>
      </c>
      <c r="V44" s="12" t="s">
        <v>488</v>
      </c>
      <c r="W44" s="9" t="s">
        <v>298</v>
      </c>
      <c r="X44" s="9" t="s">
        <v>49</v>
      </c>
      <c r="Y44" s="9">
        <v>51.899296976249303</v>
      </c>
      <c r="Z44" s="9">
        <v>-8.3809491618308503</v>
      </c>
      <c r="AA44" s="9" t="s">
        <v>16</v>
      </c>
      <c r="AB44" s="13" t="s">
        <v>472</v>
      </c>
      <c r="AC44" s="9" t="s">
        <v>13</v>
      </c>
      <c r="AD44" s="14">
        <v>42130</v>
      </c>
      <c r="AE44" s="9">
        <v>2015</v>
      </c>
      <c r="AF44" s="14">
        <v>42264</v>
      </c>
      <c r="AG44" s="9">
        <v>134</v>
      </c>
      <c r="AH44" s="14">
        <v>45917</v>
      </c>
      <c r="AI44" s="9" t="s">
        <v>75</v>
      </c>
      <c r="AJ44" s="9"/>
      <c r="AK44" s="9"/>
      <c r="AL44" s="9" t="s">
        <v>32</v>
      </c>
      <c r="AM44" s="71">
        <v>212146.55</v>
      </c>
      <c r="AN44" s="9" t="s">
        <v>24</v>
      </c>
      <c r="AO44" s="15" t="s">
        <v>483</v>
      </c>
      <c r="AP44" s="17"/>
      <c r="AQ44" s="12" t="s">
        <v>489</v>
      </c>
      <c r="AR44" s="16" t="s">
        <v>490</v>
      </c>
      <c r="AS44" s="9" t="s">
        <v>738</v>
      </c>
      <c r="AT44" s="9" t="s">
        <v>689</v>
      </c>
      <c r="AU44" s="17"/>
      <c r="AV44" s="76"/>
      <c r="AW44" s="9"/>
      <c r="AX44" s="9"/>
      <c r="AY44" s="9"/>
      <c r="AZ44" s="9"/>
      <c r="BA44" s="9"/>
      <c r="BB44" s="9"/>
      <c r="BC44" s="73"/>
      <c r="BD44">
        <v>1</v>
      </c>
      <c r="BE44">
        <v>1</v>
      </c>
      <c r="BF44">
        <v>1</v>
      </c>
      <c r="BG44">
        <v>1</v>
      </c>
      <c r="BH44">
        <v>1</v>
      </c>
      <c r="BI44">
        <v>1</v>
      </c>
      <c r="BJ44">
        <v>0</v>
      </c>
      <c r="BK44">
        <v>1</v>
      </c>
      <c r="BL44">
        <v>1</v>
      </c>
      <c r="BM44">
        <v>0</v>
      </c>
      <c r="BN44" s="73"/>
      <c r="BO44" s="9">
        <v>0</v>
      </c>
      <c r="BP44" s="9">
        <v>0</v>
      </c>
      <c r="BQ44" s="9">
        <v>0</v>
      </c>
      <c r="BR44" s="9">
        <v>0</v>
      </c>
      <c r="BS44" s="9">
        <v>0</v>
      </c>
      <c r="BT44" s="9">
        <v>0</v>
      </c>
      <c r="BU44" s="9">
        <v>0</v>
      </c>
      <c r="BV44">
        <v>0</v>
      </c>
    </row>
    <row r="45" spans="1:74" ht="15" customHeight="1" x14ac:dyDescent="0.25">
      <c r="A45" s="9">
        <v>60.1</v>
      </c>
      <c r="B45" s="9" t="s">
        <v>155</v>
      </c>
      <c r="C45" s="9" t="s">
        <v>679</v>
      </c>
      <c r="D45" s="68">
        <f>D44</f>
        <v>90000</v>
      </c>
      <c r="E45" s="69">
        <f>E44</f>
        <v>21.202000000000002</v>
      </c>
      <c r="F45" s="70"/>
      <c r="G45" s="9"/>
      <c r="H45" s="9"/>
      <c r="I45" s="9"/>
      <c r="J45" s="9"/>
      <c r="K45" s="9"/>
      <c r="L45" s="9"/>
      <c r="M45" s="9"/>
      <c r="N45" s="9"/>
      <c r="O45" s="9"/>
      <c r="P45" s="9"/>
      <c r="Q45" s="9"/>
      <c r="R45" s="9"/>
      <c r="S45" s="9"/>
      <c r="T45" s="11"/>
      <c r="U45" s="9" t="s">
        <v>154</v>
      </c>
      <c r="V45" s="26" t="s">
        <v>487</v>
      </c>
      <c r="W45" s="9" t="s">
        <v>298</v>
      </c>
      <c r="X45" s="9" t="s">
        <v>49</v>
      </c>
      <c r="Y45" s="9">
        <v>51.899296976249303</v>
      </c>
      <c r="Z45" s="9">
        <v>-8.3809491618308503</v>
      </c>
      <c r="AA45" s="9" t="s">
        <v>16</v>
      </c>
      <c r="AB45" s="13" t="s">
        <v>673</v>
      </c>
      <c r="AC45" s="9" t="s">
        <v>25</v>
      </c>
      <c r="AD45" s="14">
        <v>44034</v>
      </c>
      <c r="AE45" s="9">
        <v>2020</v>
      </c>
      <c r="AF45" s="14">
        <v>44085</v>
      </c>
      <c r="AG45" s="9">
        <v>51</v>
      </c>
      <c r="AH45" s="14">
        <v>45911</v>
      </c>
      <c r="AI45" s="9" t="s">
        <v>73</v>
      </c>
      <c r="AJ45" s="9">
        <v>20100</v>
      </c>
      <c r="AK45" s="9">
        <v>2.0099999999999998</v>
      </c>
      <c r="AL45" s="9" t="s">
        <v>32</v>
      </c>
      <c r="AM45" s="71"/>
      <c r="AN45" s="9" t="s">
        <v>72</v>
      </c>
      <c r="AO45" s="15" t="s">
        <v>299</v>
      </c>
      <c r="AP45" s="12"/>
      <c r="AQ45" s="12"/>
      <c r="AR45" s="16"/>
      <c r="AS45" s="9" t="s">
        <v>24</v>
      </c>
      <c r="AT45" s="17"/>
      <c r="AU45" s="17"/>
      <c r="AV45" s="17"/>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row>
    <row r="46" spans="1:74" ht="15" customHeight="1" x14ac:dyDescent="0.25">
      <c r="A46" s="9">
        <v>61</v>
      </c>
      <c r="B46" s="9" t="s">
        <v>157</v>
      </c>
      <c r="C46" s="9" t="s">
        <v>586</v>
      </c>
      <c r="D46" s="68">
        <v>50000</v>
      </c>
      <c r="E46" s="69">
        <v>40.299999999999997</v>
      </c>
      <c r="F46" s="70" t="s">
        <v>587</v>
      </c>
      <c r="G46" s="9"/>
      <c r="H46" s="9"/>
      <c r="I46" s="9"/>
      <c r="J46" s="9">
        <v>15000</v>
      </c>
      <c r="K46" s="18">
        <v>20500</v>
      </c>
      <c r="L46" s="9"/>
      <c r="M46" s="9">
        <v>9000</v>
      </c>
      <c r="N46" s="9"/>
      <c r="O46" s="9"/>
      <c r="P46" s="18">
        <v>5500</v>
      </c>
      <c r="Q46" s="9"/>
      <c r="R46" s="9"/>
      <c r="S46" s="9"/>
      <c r="T46" s="11" t="s">
        <v>588</v>
      </c>
      <c r="U46" s="9" t="s">
        <v>156</v>
      </c>
      <c r="V46" s="12" t="s">
        <v>158</v>
      </c>
      <c r="W46" s="9" t="s">
        <v>326</v>
      </c>
      <c r="X46" s="9" t="s">
        <v>69</v>
      </c>
      <c r="Y46" s="9">
        <v>53.286822763781402</v>
      </c>
      <c r="Z46" s="9">
        <v>-7.5234264924338303</v>
      </c>
      <c r="AA46" s="9"/>
      <c r="AB46" s="13" t="s">
        <v>438</v>
      </c>
      <c r="AC46" s="9" t="s">
        <v>15</v>
      </c>
      <c r="AD46" s="14">
        <v>44035</v>
      </c>
      <c r="AE46" s="9">
        <v>2020</v>
      </c>
      <c r="AF46" s="14">
        <v>45320</v>
      </c>
      <c r="AG46" s="9">
        <v>1285</v>
      </c>
      <c r="AH46" s="14">
        <v>47147</v>
      </c>
      <c r="AI46" s="9" t="s">
        <v>76</v>
      </c>
      <c r="AJ46" s="9">
        <v>2440</v>
      </c>
      <c r="AK46" s="9">
        <v>2.14</v>
      </c>
      <c r="AL46" s="9" t="s">
        <v>41</v>
      </c>
      <c r="AM46" s="71">
        <v>5218</v>
      </c>
      <c r="AN46" s="9" t="s">
        <v>24</v>
      </c>
      <c r="AO46" s="15" t="s">
        <v>327</v>
      </c>
      <c r="AP46" s="12" t="s">
        <v>394</v>
      </c>
      <c r="AQ46" s="12"/>
      <c r="AR46" s="16"/>
      <c r="AS46" s="9" t="s">
        <v>738</v>
      </c>
      <c r="AT46" s="17" t="s">
        <v>439</v>
      </c>
      <c r="AU46" s="12" t="s">
        <v>446</v>
      </c>
      <c r="AV46" s="72"/>
      <c r="AW46">
        <v>1</v>
      </c>
      <c r="AX46">
        <v>1</v>
      </c>
      <c r="AY46">
        <v>0</v>
      </c>
      <c r="AZ46">
        <v>0</v>
      </c>
      <c r="BA46">
        <v>1</v>
      </c>
      <c r="BB46">
        <v>0</v>
      </c>
      <c r="BC46" s="75"/>
      <c r="BD46" s="9"/>
      <c r="BE46" s="9"/>
      <c r="BF46" s="9"/>
      <c r="BG46" s="9"/>
      <c r="BH46" s="9"/>
      <c r="BI46" s="9"/>
      <c r="BJ46" s="9"/>
      <c r="BK46" s="9"/>
      <c r="BL46" s="9"/>
      <c r="BM46" s="9"/>
      <c r="BN46" s="73"/>
      <c r="BO46" s="9">
        <v>1</v>
      </c>
      <c r="BP46" s="9">
        <v>1</v>
      </c>
      <c r="BQ46" s="9">
        <v>1</v>
      </c>
      <c r="BR46" s="9">
        <v>1</v>
      </c>
      <c r="BS46" s="9">
        <v>0</v>
      </c>
      <c r="BT46" s="9">
        <v>1</v>
      </c>
      <c r="BU46" s="9">
        <v>1</v>
      </c>
      <c r="BV46">
        <v>1</v>
      </c>
    </row>
    <row r="47" spans="1:74" ht="15" customHeight="1" x14ac:dyDescent="0.25">
      <c r="A47" s="9">
        <v>62</v>
      </c>
      <c r="B47" s="9" t="s">
        <v>160</v>
      </c>
      <c r="C47" s="9" t="s">
        <v>577</v>
      </c>
      <c r="D47" s="68">
        <v>80000</v>
      </c>
      <c r="E47" s="69"/>
      <c r="F47" s="70" t="s">
        <v>589</v>
      </c>
      <c r="G47" s="9"/>
      <c r="H47" s="9"/>
      <c r="I47" s="9"/>
      <c r="J47" s="9"/>
      <c r="K47" s="9"/>
      <c r="L47" s="9"/>
      <c r="M47" s="9"/>
      <c r="N47" s="9"/>
      <c r="O47" s="9"/>
      <c r="P47" s="9"/>
      <c r="Q47" s="9"/>
      <c r="R47" s="9"/>
      <c r="S47" s="9"/>
      <c r="T47" s="11">
        <v>82</v>
      </c>
      <c r="U47" s="9" t="s">
        <v>159</v>
      </c>
      <c r="V47" s="12" t="s">
        <v>161</v>
      </c>
      <c r="W47" s="9" t="s">
        <v>291</v>
      </c>
      <c r="X47" s="9" t="s">
        <v>68</v>
      </c>
      <c r="Y47" s="9">
        <v>52.310915008696597</v>
      </c>
      <c r="Z47" s="9">
        <v>-7.3085676921677196</v>
      </c>
      <c r="AA47" s="9"/>
      <c r="AB47" s="13" t="s">
        <v>472</v>
      </c>
      <c r="AC47" s="9" t="s">
        <v>13</v>
      </c>
      <c r="AD47" s="14">
        <v>44127</v>
      </c>
      <c r="AE47" s="9">
        <v>2020</v>
      </c>
      <c r="AF47" s="14">
        <v>44294</v>
      </c>
      <c r="AG47" s="9">
        <v>167</v>
      </c>
      <c r="AH47" s="14">
        <v>46120</v>
      </c>
      <c r="AI47" s="9" t="s">
        <v>74</v>
      </c>
      <c r="AJ47" s="9">
        <v>1617</v>
      </c>
      <c r="AK47" s="9">
        <v>6.43</v>
      </c>
      <c r="AL47" s="9" t="s">
        <v>43</v>
      </c>
      <c r="AM47" s="71">
        <v>45216</v>
      </c>
      <c r="AN47" s="9" t="s">
        <v>24</v>
      </c>
      <c r="AO47" s="15" t="s">
        <v>304</v>
      </c>
      <c r="AP47" s="12"/>
      <c r="AQ47" s="12" t="s">
        <v>361</v>
      </c>
      <c r="AR47" s="16" t="s">
        <v>379</v>
      </c>
      <c r="AS47" s="9" t="s">
        <v>24</v>
      </c>
      <c r="AT47" s="17"/>
      <c r="AU47" s="17"/>
      <c r="AV47" s="17"/>
      <c r="AW47" s="9"/>
      <c r="AX47" s="9"/>
      <c r="AY47" s="9"/>
      <c r="AZ47" s="9"/>
      <c r="BA47" s="9"/>
      <c r="BB47" s="9"/>
      <c r="BC47" s="9"/>
      <c r="BD47">
        <v>1</v>
      </c>
      <c r="BE47">
        <v>0</v>
      </c>
      <c r="BF47">
        <v>1</v>
      </c>
      <c r="BG47">
        <v>0</v>
      </c>
      <c r="BH47">
        <v>1</v>
      </c>
      <c r="BI47">
        <v>1</v>
      </c>
      <c r="BJ47">
        <v>1</v>
      </c>
      <c r="BK47">
        <v>0</v>
      </c>
      <c r="BL47">
        <v>1</v>
      </c>
      <c r="BM47">
        <v>1</v>
      </c>
      <c r="BN47" s="9"/>
      <c r="BO47" s="9"/>
      <c r="BP47" s="9"/>
      <c r="BQ47" s="9"/>
      <c r="BR47" s="9"/>
      <c r="BS47" s="9"/>
      <c r="BT47" s="9"/>
      <c r="BU47" s="9"/>
      <c r="BV47" s="9"/>
    </row>
    <row r="48" spans="1:74" ht="15" customHeight="1" x14ac:dyDescent="0.25">
      <c r="A48" s="9">
        <v>64</v>
      </c>
      <c r="B48" s="9" t="s">
        <v>163</v>
      </c>
      <c r="C48" s="9" t="s">
        <v>590</v>
      </c>
      <c r="D48" s="68">
        <v>29800</v>
      </c>
      <c r="E48" s="69">
        <v>20</v>
      </c>
      <c r="F48" s="70" t="s">
        <v>591</v>
      </c>
      <c r="G48" s="9" t="s">
        <v>72</v>
      </c>
      <c r="H48" s="9">
        <v>10000</v>
      </c>
      <c r="I48" s="9"/>
      <c r="J48" s="9"/>
      <c r="K48" s="9" t="s">
        <v>72</v>
      </c>
      <c r="L48" s="9"/>
      <c r="M48" s="9"/>
      <c r="N48" s="9"/>
      <c r="O48" s="9"/>
      <c r="P48" s="9"/>
      <c r="Q48" s="9"/>
      <c r="R48" s="9"/>
      <c r="S48" s="9"/>
      <c r="T48" s="11">
        <v>1</v>
      </c>
      <c r="U48" s="9" t="s">
        <v>162</v>
      </c>
      <c r="V48" s="12" t="s">
        <v>164</v>
      </c>
      <c r="W48" s="9" t="s">
        <v>297</v>
      </c>
      <c r="X48" s="9" t="s">
        <v>65</v>
      </c>
      <c r="Y48" s="9">
        <v>53.002717355431201</v>
      </c>
      <c r="Z48" s="9">
        <v>-8.0166185666399503</v>
      </c>
      <c r="AA48" s="9"/>
      <c r="AB48" s="13" t="s">
        <v>472</v>
      </c>
      <c r="AC48" s="9" t="s">
        <v>13</v>
      </c>
      <c r="AD48" s="14">
        <v>44148</v>
      </c>
      <c r="AE48" s="9">
        <v>2020</v>
      </c>
      <c r="AF48" s="14">
        <v>44412</v>
      </c>
      <c r="AG48" s="9">
        <v>264</v>
      </c>
      <c r="AH48" s="14">
        <v>46238</v>
      </c>
      <c r="AI48" s="9" t="s">
        <v>74</v>
      </c>
      <c r="AJ48" s="9">
        <v>55.2</v>
      </c>
      <c r="AK48" s="9">
        <v>2.31</v>
      </c>
      <c r="AL48" s="9" t="s">
        <v>42</v>
      </c>
      <c r="AM48" s="71">
        <v>25664.799999999999</v>
      </c>
      <c r="AN48" s="9" t="s">
        <v>24</v>
      </c>
      <c r="AO48" s="15" t="s">
        <v>305</v>
      </c>
      <c r="AP48" s="12"/>
      <c r="AQ48" s="12" t="s">
        <v>362</v>
      </c>
      <c r="AR48" s="16" t="s">
        <v>380</v>
      </c>
      <c r="AS48" s="9" t="s">
        <v>24</v>
      </c>
      <c r="AT48" s="17"/>
      <c r="AU48" s="17"/>
      <c r="AV48" s="17"/>
      <c r="AW48" s="9"/>
      <c r="AX48" s="9"/>
      <c r="AY48" s="9"/>
      <c r="AZ48" s="9"/>
      <c r="BA48" s="9"/>
      <c r="BB48" s="9"/>
      <c r="BC48" s="9"/>
      <c r="BD48">
        <v>1</v>
      </c>
      <c r="BE48">
        <v>1</v>
      </c>
      <c r="BF48">
        <v>1</v>
      </c>
      <c r="BG48">
        <v>1</v>
      </c>
      <c r="BH48">
        <v>1</v>
      </c>
      <c r="BI48">
        <v>1</v>
      </c>
      <c r="BJ48">
        <v>0</v>
      </c>
      <c r="BK48">
        <v>1</v>
      </c>
      <c r="BL48">
        <v>0</v>
      </c>
      <c r="BM48">
        <v>0</v>
      </c>
      <c r="BN48" s="9"/>
      <c r="BO48" s="9"/>
      <c r="BP48" s="9"/>
      <c r="BQ48" s="9"/>
      <c r="BR48" s="9"/>
      <c r="BS48" s="9"/>
      <c r="BT48" s="9"/>
      <c r="BU48" s="9"/>
      <c r="BV48" s="9"/>
    </row>
    <row r="49" spans="1:74" ht="15" customHeight="1" x14ac:dyDescent="0.25">
      <c r="A49" s="9">
        <v>66</v>
      </c>
      <c r="B49" s="9" t="s">
        <v>166</v>
      </c>
      <c r="C49" s="9" t="s">
        <v>592</v>
      </c>
      <c r="D49" s="68">
        <v>60500</v>
      </c>
      <c r="E49" s="69">
        <v>37.9</v>
      </c>
      <c r="F49" s="70" t="s">
        <v>593</v>
      </c>
      <c r="G49" s="18">
        <v>42500</v>
      </c>
      <c r="H49" s="9"/>
      <c r="I49" s="9"/>
      <c r="J49" s="13">
        <v>18000</v>
      </c>
      <c r="K49" s="9"/>
      <c r="L49" s="9"/>
      <c r="M49" s="9"/>
      <c r="N49" s="9"/>
      <c r="O49" s="9"/>
      <c r="P49" s="9"/>
      <c r="Q49" s="9"/>
      <c r="R49" s="9"/>
      <c r="S49" s="9"/>
      <c r="T49" s="11" t="s">
        <v>594</v>
      </c>
      <c r="U49" s="9" t="s">
        <v>165</v>
      </c>
      <c r="V49" s="12" t="s">
        <v>167</v>
      </c>
      <c r="W49" s="9" t="s">
        <v>307</v>
      </c>
      <c r="X49" s="9" t="s">
        <v>168</v>
      </c>
      <c r="Y49" s="9">
        <v>54.186277253695202</v>
      </c>
      <c r="Z49" s="9">
        <v>-9.2360018423799399</v>
      </c>
      <c r="AA49" s="9"/>
      <c r="AB49" s="13" t="s">
        <v>472</v>
      </c>
      <c r="AC49" s="9" t="s">
        <v>13</v>
      </c>
      <c r="AD49" s="14">
        <v>44235</v>
      </c>
      <c r="AE49" s="9">
        <v>2021</v>
      </c>
      <c r="AF49" s="14">
        <v>44719</v>
      </c>
      <c r="AG49" s="9">
        <v>484</v>
      </c>
      <c r="AH49" s="14">
        <v>46545</v>
      </c>
      <c r="AI49" s="9" t="s">
        <v>74</v>
      </c>
      <c r="AJ49" s="9">
        <v>99</v>
      </c>
      <c r="AK49" s="9">
        <v>13.23</v>
      </c>
      <c r="AL49" s="9" t="s">
        <v>38</v>
      </c>
      <c r="AM49" s="71"/>
      <c r="AN49" s="9" t="s">
        <v>24</v>
      </c>
      <c r="AO49" s="15" t="s">
        <v>308</v>
      </c>
      <c r="AP49" s="12"/>
      <c r="AQ49" s="12" t="s">
        <v>363</v>
      </c>
      <c r="AR49" s="16" t="s">
        <v>381</v>
      </c>
      <c r="AS49" s="9" t="s">
        <v>737</v>
      </c>
      <c r="AT49" s="17" t="s">
        <v>439</v>
      </c>
      <c r="AU49" s="12" t="s">
        <v>517</v>
      </c>
      <c r="AV49" s="72"/>
      <c r="AW49" s="9"/>
      <c r="AX49" s="9"/>
      <c r="AY49" s="9"/>
      <c r="AZ49" s="9"/>
      <c r="BA49" s="9"/>
      <c r="BB49" s="9"/>
      <c r="BC49" s="73"/>
      <c r="BD49">
        <v>1</v>
      </c>
      <c r="BE49">
        <v>1</v>
      </c>
      <c r="BF49">
        <v>1</v>
      </c>
      <c r="BG49">
        <v>1</v>
      </c>
      <c r="BH49">
        <v>1</v>
      </c>
      <c r="BI49">
        <v>1</v>
      </c>
      <c r="BJ49">
        <v>1</v>
      </c>
      <c r="BK49">
        <v>0</v>
      </c>
      <c r="BL49">
        <v>1</v>
      </c>
      <c r="BM49">
        <v>0</v>
      </c>
      <c r="BN49" s="73"/>
      <c r="BO49" s="9">
        <v>1</v>
      </c>
      <c r="BP49" s="9">
        <v>1</v>
      </c>
      <c r="BQ49" s="9">
        <v>1</v>
      </c>
      <c r="BR49" s="9">
        <v>0</v>
      </c>
      <c r="BS49" s="9">
        <v>1</v>
      </c>
      <c r="BT49" s="9">
        <v>1</v>
      </c>
      <c r="BU49" s="9">
        <v>1</v>
      </c>
      <c r="BV49">
        <v>0</v>
      </c>
    </row>
    <row r="50" spans="1:74" ht="15" customHeight="1" x14ac:dyDescent="0.25">
      <c r="A50" s="9">
        <v>70</v>
      </c>
      <c r="B50" s="9" t="s">
        <v>170</v>
      </c>
      <c r="C50" s="9" t="s">
        <v>675</v>
      </c>
      <c r="D50" s="68">
        <v>46000</v>
      </c>
      <c r="E50" s="69">
        <v>42</v>
      </c>
      <c r="F50" s="70" t="s">
        <v>595</v>
      </c>
      <c r="G50" s="9">
        <v>10500</v>
      </c>
      <c r="H50" s="9">
        <v>10000</v>
      </c>
      <c r="I50" s="9">
        <v>1500</v>
      </c>
      <c r="J50" s="9">
        <v>8000</v>
      </c>
      <c r="K50" s="9"/>
      <c r="L50" s="9"/>
      <c r="M50" s="9"/>
      <c r="N50" s="9">
        <v>4000</v>
      </c>
      <c r="O50" s="9">
        <v>4000</v>
      </c>
      <c r="P50" s="9">
        <v>8000</v>
      </c>
      <c r="Q50" s="9"/>
      <c r="R50" s="9"/>
      <c r="S50" s="9"/>
      <c r="T50" s="7" t="s">
        <v>752</v>
      </c>
      <c r="U50" s="9" t="s">
        <v>169</v>
      </c>
      <c r="V50" s="12" t="s">
        <v>171</v>
      </c>
      <c r="W50" s="9" t="s">
        <v>306</v>
      </c>
      <c r="X50" s="9" t="s">
        <v>60</v>
      </c>
      <c r="Y50" s="9">
        <v>53.630848369955402</v>
      </c>
      <c r="Z50" s="9">
        <v>-6.4208483408191803</v>
      </c>
      <c r="AA50" s="9" t="s">
        <v>16</v>
      </c>
      <c r="AB50" s="13" t="s">
        <v>472</v>
      </c>
      <c r="AC50" s="9" t="s">
        <v>25</v>
      </c>
      <c r="AD50" s="14">
        <v>44545</v>
      </c>
      <c r="AE50" s="9">
        <v>2021</v>
      </c>
      <c r="AF50" s="14">
        <v>44753</v>
      </c>
      <c r="AG50" s="9">
        <v>208</v>
      </c>
      <c r="AH50" s="14">
        <v>46579</v>
      </c>
      <c r="AI50" s="9" t="s">
        <v>73</v>
      </c>
      <c r="AJ50" s="9">
        <v>9064.14</v>
      </c>
      <c r="AK50" s="9">
        <v>3.78</v>
      </c>
      <c r="AL50" s="9" t="s">
        <v>39</v>
      </c>
      <c r="AM50" s="71"/>
      <c r="AN50" s="9" t="s">
        <v>24</v>
      </c>
      <c r="AO50" s="15" t="s">
        <v>309</v>
      </c>
      <c r="AP50" s="12"/>
      <c r="AQ50" s="12"/>
      <c r="AR50" s="16" t="s">
        <v>409</v>
      </c>
      <c r="AS50" s="9" t="s">
        <v>24</v>
      </c>
      <c r="AT50" s="17"/>
      <c r="AU50" s="17"/>
      <c r="AV50" s="17"/>
      <c r="AW50" s="9"/>
      <c r="AX50" s="9"/>
      <c r="AY50" s="9"/>
      <c r="AZ50" s="9"/>
      <c r="BA50" s="9"/>
      <c r="BB50" s="9"/>
      <c r="BC50" s="9"/>
      <c r="BD50">
        <v>1</v>
      </c>
      <c r="BE50">
        <v>1</v>
      </c>
      <c r="BF50">
        <v>1</v>
      </c>
      <c r="BG50">
        <v>1</v>
      </c>
      <c r="BH50">
        <v>1</v>
      </c>
      <c r="BI50">
        <v>1</v>
      </c>
      <c r="BJ50">
        <v>1</v>
      </c>
      <c r="BK50">
        <v>1</v>
      </c>
      <c r="BL50">
        <v>0</v>
      </c>
      <c r="BM50">
        <v>1</v>
      </c>
      <c r="BN50" s="9"/>
      <c r="BO50" s="9"/>
      <c r="BP50" s="9"/>
      <c r="BQ50" s="9"/>
      <c r="BR50" s="9"/>
      <c r="BS50" s="9"/>
      <c r="BT50" s="9"/>
      <c r="BU50" s="9"/>
      <c r="BV50" s="9"/>
    </row>
    <row r="51" spans="1:74" ht="15" customHeight="1" x14ac:dyDescent="0.25">
      <c r="A51" s="9">
        <v>71</v>
      </c>
      <c r="B51" s="9" t="s">
        <v>235</v>
      </c>
      <c r="C51" s="9" t="s">
        <v>596</v>
      </c>
      <c r="D51" s="68">
        <v>14000</v>
      </c>
      <c r="E51" s="69">
        <v>4.38</v>
      </c>
      <c r="F51" s="70" t="s">
        <v>597</v>
      </c>
      <c r="G51" s="9"/>
      <c r="H51" s="9"/>
      <c r="I51" s="9"/>
      <c r="J51" s="9"/>
      <c r="K51" s="9"/>
      <c r="L51" s="9"/>
      <c r="M51" s="9"/>
      <c r="N51" s="9"/>
      <c r="O51" s="9"/>
      <c r="P51" s="9"/>
      <c r="Q51" s="9"/>
      <c r="R51" s="9"/>
      <c r="S51" s="9"/>
      <c r="T51" s="7" t="s">
        <v>753</v>
      </c>
      <c r="U51" s="9" t="s">
        <v>234</v>
      </c>
      <c r="V51" s="12" t="s">
        <v>236</v>
      </c>
      <c r="W51" s="9" t="s">
        <v>312</v>
      </c>
      <c r="X51" s="9" t="s">
        <v>57</v>
      </c>
      <c r="Y51" s="9">
        <v>52.417591466325</v>
      </c>
      <c r="Z51" s="9">
        <v>-9.7300916456332001</v>
      </c>
      <c r="AA51" s="9" t="s">
        <v>16</v>
      </c>
      <c r="AB51" s="13" t="s">
        <v>472</v>
      </c>
      <c r="AC51" s="9" t="s">
        <v>25</v>
      </c>
      <c r="AD51" s="14">
        <v>44623</v>
      </c>
      <c r="AE51" s="9">
        <v>2022</v>
      </c>
      <c r="AF51" s="14">
        <v>44844</v>
      </c>
      <c r="AG51" s="9">
        <v>221</v>
      </c>
      <c r="AH51" s="14">
        <v>46670</v>
      </c>
      <c r="AI51" s="9" t="s">
        <v>73</v>
      </c>
      <c r="AJ51" s="9">
        <v>572</v>
      </c>
      <c r="AK51" s="9">
        <v>2.25</v>
      </c>
      <c r="AL51" s="9" t="s">
        <v>34</v>
      </c>
      <c r="AM51" s="71">
        <v>1</v>
      </c>
      <c r="AN51" s="9" t="s">
        <v>24</v>
      </c>
      <c r="AO51" s="15" t="s">
        <v>313</v>
      </c>
      <c r="AP51" s="12"/>
      <c r="AQ51" s="12" t="s">
        <v>683</v>
      </c>
      <c r="AR51" s="16" t="s">
        <v>410</v>
      </c>
      <c r="AS51" s="9" t="s">
        <v>737</v>
      </c>
      <c r="AT51" s="17" t="s">
        <v>439</v>
      </c>
      <c r="AU51" s="12" t="s">
        <v>447</v>
      </c>
      <c r="AV51" s="72"/>
      <c r="AW51" s="9"/>
      <c r="AX51" s="9"/>
      <c r="AY51" s="9"/>
      <c r="AZ51" s="9"/>
      <c r="BA51" s="9"/>
      <c r="BB51" s="9"/>
      <c r="BC51" s="73"/>
      <c r="BD51">
        <v>1</v>
      </c>
      <c r="BE51">
        <v>1</v>
      </c>
      <c r="BF51">
        <v>1</v>
      </c>
      <c r="BG51">
        <v>1</v>
      </c>
      <c r="BH51">
        <v>1</v>
      </c>
      <c r="BI51">
        <v>1</v>
      </c>
      <c r="BJ51">
        <v>1</v>
      </c>
      <c r="BK51">
        <v>1</v>
      </c>
      <c r="BL51">
        <v>1</v>
      </c>
      <c r="BM51">
        <v>1</v>
      </c>
      <c r="BN51" s="73"/>
      <c r="BO51">
        <v>1</v>
      </c>
      <c r="BP51">
        <v>1</v>
      </c>
      <c r="BQ51">
        <v>1</v>
      </c>
      <c r="BR51">
        <v>1</v>
      </c>
      <c r="BS51">
        <v>1</v>
      </c>
      <c r="BT51">
        <v>1</v>
      </c>
      <c r="BU51">
        <v>1</v>
      </c>
      <c r="BV51">
        <v>0</v>
      </c>
    </row>
    <row r="52" spans="1:74" ht="15" customHeight="1" x14ac:dyDescent="0.25">
      <c r="A52" s="9">
        <v>72</v>
      </c>
      <c r="B52" s="9" t="s">
        <v>173</v>
      </c>
      <c r="C52" s="9" t="s">
        <v>598</v>
      </c>
      <c r="D52" s="68"/>
      <c r="E52" s="69"/>
      <c r="F52" s="70" t="s">
        <v>599</v>
      </c>
      <c r="G52" s="9"/>
      <c r="H52" s="9"/>
      <c r="I52" s="9"/>
      <c r="J52" s="9"/>
      <c r="K52" s="9"/>
      <c r="L52" s="9"/>
      <c r="M52" s="9"/>
      <c r="N52" s="9"/>
      <c r="O52" s="9"/>
      <c r="P52" s="9"/>
      <c r="Q52" s="9"/>
      <c r="R52" s="9"/>
      <c r="S52" s="9"/>
      <c r="T52" s="11"/>
      <c r="U52" s="9" t="s">
        <v>172</v>
      </c>
      <c r="V52" s="12" t="s">
        <v>174</v>
      </c>
      <c r="W52" s="9" t="s">
        <v>310</v>
      </c>
      <c r="X52" s="9" t="s">
        <v>168</v>
      </c>
      <c r="Y52" s="9">
        <v>53.919395199999997</v>
      </c>
      <c r="Z52" s="9">
        <v>-8.9515288999999996</v>
      </c>
      <c r="AA52" s="9"/>
      <c r="AB52" s="13" t="s">
        <v>438</v>
      </c>
      <c r="AC52" s="9" t="s">
        <v>15</v>
      </c>
      <c r="AD52" s="14">
        <v>44755</v>
      </c>
      <c r="AE52" s="9">
        <v>2022</v>
      </c>
      <c r="AF52" s="14">
        <v>44809</v>
      </c>
      <c r="AG52" s="9">
        <v>54</v>
      </c>
      <c r="AH52" s="14">
        <v>46635</v>
      </c>
      <c r="AI52" s="9" t="s">
        <v>76</v>
      </c>
      <c r="AJ52" s="9">
        <v>3989</v>
      </c>
      <c r="AK52" s="9">
        <v>4</v>
      </c>
      <c r="AL52" s="9" t="s">
        <v>38</v>
      </c>
      <c r="AM52" s="71"/>
      <c r="AN52" s="9" t="s">
        <v>24</v>
      </c>
      <c r="AO52" s="15" t="s">
        <v>311</v>
      </c>
      <c r="AP52" s="12" t="s">
        <v>395</v>
      </c>
      <c r="AQ52" s="12"/>
      <c r="AR52" s="16"/>
      <c r="AS52" s="9" t="s">
        <v>24</v>
      </c>
      <c r="AT52" s="17"/>
      <c r="AU52" s="17"/>
      <c r="AV52" s="17"/>
      <c r="AW52">
        <v>1</v>
      </c>
      <c r="AX52">
        <v>1</v>
      </c>
      <c r="AY52">
        <v>1</v>
      </c>
      <c r="AZ52">
        <v>1</v>
      </c>
      <c r="BA52">
        <v>0</v>
      </c>
      <c r="BB52">
        <v>1</v>
      </c>
      <c r="BC52"/>
      <c r="BD52" s="9"/>
      <c r="BE52" s="9"/>
      <c r="BF52" s="9"/>
      <c r="BG52" s="9"/>
      <c r="BH52" s="9"/>
      <c r="BI52" s="9"/>
      <c r="BJ52" s="9"/>
      <c r="BK52" s="9"/>
      <c r="BL52" s="9"/>
      <c r="BM52" s="9"/>
      <c r="BN52" s="9"/>
      <c r="BO52" s="9"/>
      <c r="BP52" s="9"/>
      <c r="BQ52" s="9"/>
      <c r="BR52" s="9"/>
      <c r="BS52" s="9"/>
      <c r="BT52" s="9"/>
      <c r="BU52" s="9"/>
      <c r="BV52" s="9"/>
    </row>
    <row r="53" spans="1:74" ht="15" customHeight="1" x14ac:dyDescent="0.25">
      <c r="A53" s="9">
        <v>73</v>
      </c>
      <c r="B53" s="9" t="s">
        <v>176</v>
      </c>
      <c r="C53" s="9" t="s">
        <v>600</v>
      </c>
      <c r="D53" s="68">
        <v>80000</v>
      </c>
      <c r="E53" s="69"/>
      <c r="F53" s="70" t="s">
        <v>601</v>
      </c>
      <c r="G53" s="9"/>
      <c r="H53" s="9"/>
      <c r="I53" s="9"/>
      <c r="J53" s="9"/>
      <c r="K53" s="9"/>
      <c r="L53" s="9"/>
      <c r="M53" s="9"/>
      <c r="N53" s="9"/>
      <c r="O53" s="9"/>
      <c r="P53" s="9"/>
      <c r="Q53" s="9"/>
      <c r="R53" s="9"/>
      <c r="S53" s="9"/>
      <c r="T53" s="11"/>
      <c r="U53" s="9" t="s">
        <v>175</v>
      </c>
      <c r="V53" s="12" t="s">
        <v>177</v>
      </c>
      <c r="W53" s="9" t="s">
        <v>314</v>
      </c>
      <c r="X53" s="9" t="s">
        <v>65</v>
      </c>
      <c r="Y53" s="9">
        <v>52.768794273888901</v>
      </c>
      <c r="Z53" s="9">
        <v>-7.6904996454680798</v>
      </c>
      <c r="AA53" s="9" t="s">
        <v>16</v>
      </c>
      <c r="AB53" s="13" t="s">
        <v>472</v>
      </c>
      <c r="AC53" s="9" t="s">
        <v>25</v>
      </c>
      <c r="AD53" s="14">
        <v>44770</v>
      </c>
      <c r="AE53" s="9">
        <v>2022</v>
      </c>
      <c r="AF53" s="14">
        <v>44886</v>
      </c>
      <c r="AG53" s="9">
        <v>116</v>
      </c>
      <c r="AH53" s="14">
        <v>46712</v>
      </c>
      <c r="AI53" s="9" t="s">
        <v>73</v>
      </c>
      <c r="AJ53" s="9">
        <v>16166</v>
      </c>
      <c r="AK53" s="9">
        <v>13.75</v>
      </c>
      <c r="AL53" s="9" t="s">
        <v>42</v>
      </c>
      <c r="AM53" s="71">
        <v>38547.72</v>
      </c>
      <c r="AN53" s="9" t="s">
        <v>24</v>
      </c>
      <c r="AO53" s="15" t="s">
        <v>315</v>
      </c>
      <c r="AP53" s="12"/>
      <c r="AQ53" s="12" t="s">
        <v>684</v>
      </c>
      <c r="AR53" s="16" t="s">
        <v>411</v>
      </c>
      <c r="AS53" s="9" t="s">
        <v>24</v>
      </c>
      <c r="AT53" s="17"/>
      <c r="AU53" s="17"/>
      <c r="AV53" s="17"/>
      <c r="AW53" s="9"/>
      <c r="AX53" s="9"/>
      <c r="AY53" s="9"/>
      <c r="AZ53" s="9"/>
      <c r="BA53" s="9"/>
      <c r="BB53" s="9"/>
      <c r="BC53" s="9"/>
      <c r="BD53">
        <v>1</v>
      </c>
      <c r="BE53">
        <v>1</v>
      </c>
      <c r="BF53">
        <v>1</v>
      </c>
      <c r="BG53">
        <v>1</v>
      </c>
      <c r="BH53">
        <v>1</v>
      </c>
      <c r="BI53">
        <v>1</v>
      </c>
      <c r="BJ53">
        <v>1</v>
      </c>
      <c r="BK53">
        <v>1</v>
      </c>
      <c r="BL53">
        <v>1</v>
      </c>
      <c r="BM53">
        <v>0</v>
      </c>
      <c r="BN53" s="9"/>
      <c r="BO53" s="9"/>
      <c r="BP53" s="9"/>
      <c r="BQ53" s="9"/>
      <c r="BR53" s="9"/>
      <c r="BS53" s="9"/>
      <c r="BT53" s="9"/>
      <c r="BU53" s="9"/>
      <c r="BV53" s="9"/>
    </row>
    <row r="54" spans="1:74" ht="15" customHeight="1" x14ac:dyDescent="0.25">
      <c r="A54" s="9">
        <v>74</v>
      </c>
      <c r="B54" s="9" t="s">
        <v>180</v>
      </c>
      <c r="C54" s="9" t="s">
        <v>602</v>
      </c>
      <c r="D54" s="68">
        <v>165000</v>
      </c>
      <c r="E54" s="69">
        <v>143.22999999999999</v>
      </c>
      <c r="F54" s="70" t="s">
        <v>603</v>
      </c>
      <c r="G54" s="9"/>
      <c r="H54" s="9"/>
      <c r="I54" s="9"/>
      <c r="J54" s="9"/>
      <c r="K54" s="9"/>
      <c r="L54" s="9"/>
      <c r="M54" s="9"/>
      <c r="N54" s="9">
        <v>20000</v>
      </c>
      <c r="O54" s="9">
        <v>130000</v>
      </c>
      <c r="P54" s="9"/>
      <c r="Q54" s="9"/>
      <c r="R54" s="9"/>
      <c r="S54" s="9">
        <v>15000</v>
      </c>
      <c r="T54" s="11"/>
      <c r="U54" s="9" t="s">
        <v>179</v>
      </c>
      <c r="V54" s="12" t="s">
        <v>181</v>
      </c>
      <c r="W54" s="9" t="s">
        <v>320</v>
      </c>
      <c r="X54" s="9" t="s">
        <v>53</v>
      </c>
      <c r="Y54" s="9">
        <v>53.1526661377534</v>
      </c>
      <c r="Z54" s="9">
        <v>-6.9904177836703099</v>
      </c>
      <c r="AA54" s="9" t="s">
        <v>16</v>
      </c>
      <c r="AB54" s="13" t="s">
        <v>472</v>
      </c>
      <c r="AC54" s="9" t="s">
        <v>25</v>
      </c>
      <c r="AD54" s="14">
        <v>44796</v>
      </c>
      <c r="AE54" s="9">
        <v>2022</v>
      </c>
      <c r="AF54" s="14">
        <v>45099</v>
      </c>
      <c r="AG54" s="9">
        <v>303</v>
      </c>
      <c r="AH54" s="14">
        <v>46926</v>
      </c>
      <c r="AI54" s="9" t="s">
        <v>73</v>
      </c>
      <c r="AJ54" s="9">
        <v>19296.099999999999</v>
      </c>
      <c r="AK54" s="9">
        <v>7.9</v>
      </c>
      <c r="AL54" s="9" t="s">
        <v>28</v>
      </c>
      <c r="AM54" s="71">
        <v>1185</v>
      </c>
      <c r="AN54" s="9" t="s">
        <v>24</v>
      </c>
      <c r="AO54" s="15" t="s">
        <v>321</v>
      </c>
      <c r="AP54" s="12"/>
      <c r="AQ54" s="12" t="s">
        <v>685</v>
      </c>
      <c r="AR54" s="16" t="s">
        <v>412</v>
      </c>
      <c r="AS54" s="9" t="s">
        <v>737</v>
      </c>
      <c r="AT54" s="9" t="s">
        <v>689</v>
      </c>
      <c r="AU54" s="12" t="s">
        <v>448</v>
      </c>
      <c r="AV54" s="72"/>
      <c r="AW54" s="9"/>
      <c r="AX54" s="9"/>
      <c r="AY54" s="9"/>
      <c r="AZ54" s="9"/>
      <c r="BA54" s="9"/>
      <c r="BB54" s="9"/>
      <c r="BC54" s="73"/>
      <c r="BD54">
        <v>1</v>
      </c>
      <c r="BE54">
        <v>1</v>
      </c>
      <c r="BF54">
        <v>1</v>
      </c>
      <c r="BG54">
        <v>1</v>
      </c>
      <c r="BH54">
        <v>1</v>
      </c>
      <c r="BI54">
        <v>1</v>
      </c>
      <c r="BJ54">
        <v>1</v>
      </c>
      <c r="BK54">
        <v>1</v>
      </c>
      <c r="BL54">
        <v>1</v>
      </c>
      <c r="BM54">
        <v>1</v>
      </c>
      <c r="BN54" s="73"/>
      <c r="BO54">
        <v>1</v>
      </c>
      <c r="BP54">
        <v>1</v>
      </c>
      <c r="BQ54">
        <v>1</v>
      </c>
      <c r="BR54">
        <v>1</v>
      </c>
      <c r="BS54">
        <v>1</v>
      </c>
      <c r="BT54">
        <v>1</v>
      </c>
      <c r="BU54">
        <v>1</v>
      </c>
      <c r="BV54">
        <v>0</v>
      </c>
    </row>
    <row r="55" spans="1:74" ht="15" customHeight="1" x14ac:dyDescent="0.25">
      <c r="A55" s="9">
        <v>75</v>
      </c>
      <c r="B55" s="9" t="s">
        <v>183</v>
      </c>
      <c r="C55" s="9" t="s">
        <v>604</v>
      </c>
      <c r="D55" s="68">
        <v>50000</v>
      </c>
      <c r="E55" s="69">
        <v>49.1</v>
      </c>
      <c r="F55" s="70" t="s">
        <v>605</v>
      </c>
      <c r="G55" s="9"/>
      <c r="H55" s="9"/>
      <c r="I55" s="9"/>
      <c r="J55" s="9"/>
      <c r="K55" s="9"/>
      <c r="L55" s="9"/>
      <c r="M55" s="9"/>
      <c r="N55" s="9"/>
      <c r="O55" s="9"/>
      <c r="P55" s="9"/>
      <c r="Q55" s="9"/>
      <c r="R55" s="9"/>
      <c r="S55" s="9"/>
      <c r="T55" s="7" t="s">
        <v>754</v>
      </c>
      <c r="U55" s="9" t="s">
        <v>182</v>
      </c>
      <c r="V55" s="12" t="s">
        <v>184</v>
      </c>
      <c r="W55" s="9" t="s">
        <v>318</v>
      </c>
      <c r="X55" s="9" t="s">
        <v>60</v>
      </c>
      <c r="Y55" s="9">
        <v>53.844260861344999</v>
      </c>
      <c r="Z55" s="9">
        <v>-6.7553405314545403</v>
      </c>
      <c r="AA55" s="9" t="s">
        <v>16</v>
      </c>
      <c r="AB55" s="13" t="s">
        <v>472</v>
      </c>
      <c r="AC55" s="9" t="s">
        <v>25</v>
      </c>
      <c r="AD55" s="14">
        <v>44820</v>
      </c>
      <c r="AE55" s="9">
        <v>2022</v>
      </c>
      <c r="AF55" s="14">
        <v>44991</v>
      </c>
      <c r="AG55" s="9">
        <v>171</v>
      </c>
      <c r="AH55" s="14">
        <v>46818</v>
      </c>
      <c r="AI55" s="9" t="s">
        <v>73</v>
      </c>
      <c r="AJ55" s="9">
        <v>2205.8000000000002</v>
      </c>
      <c r="AK55" s="9">
        <v>5.31</v>
      </c>
      <c r="AL55" s="9" t="s">
        <v>39</v>
      </c>
      <c r="AM55" s="71"/>
      <c r="AN55" s="9" t="s">
        <v>24</v>
      </c>
      <c r="AO55" s="15" t="s">
        <v>319</v>
      </c>
      <c r="AP55" s="12"/>
      <c r="AQ55" s="12"/>
      <c r="AR55" s="16" t="s">
        <v>413</v>
      </c>
      <c r="AS55" s="9" t="s">
        <v>24</v>
      </c>
      <c r="AT55" s="17"/>
      <c r="AU55" s="17"/>
      <c r="AV55" s="17"/>
      <c r="AW55" s="9"/>
      <c r="AX55" s="9"/>
      <c r="AY55" s="9"/>
      <c r="AZ55" s="9"/>
      <c r="BA55" s="9"/>
      <c r="BB55" s="9"/>
      <c r="BC55" s="9"/>
      <c r="BD55">
        <v>1</v>
      </c>
      <c r="BE55">
        <v>1</v>
      </c>
      <c r="BF55">
        <v>1</v>
      </c>
      <c r="BG55">
        <v>1</v>
      </c>
      <c r="BH55">
        <v>1</v>
      </c>
      <c r="BI55">
        <v>1</v>
      </c>
      <c r="BJ55">
        <v>1</v>
      </c>
      <c r="BK55">
        <v>1</v>
      </c>
      <c r="BL55">
        <v>1</v>
      </c>
      <c r="BM55">
        <v>1</v>
      </c>
      <c r="BN55" s="9"/>
      <c r="BO55" s="9"/>
      <c r="BP55" s="9"/>
      <c r="BQ55" s="9"/>
      <c r="BR55" s="9"/>
      <c r="BS55" s="9"/>
      <c r="BT55" s="9"/>
      <c r="BU55" s="9"/>
      <c r="BV55" s="9"/>
    </row>
    <row r="56" spans="1:74" ht="15" customHeight="1" x14ac:dyDescent="0.25">
      <c r="A56" s="9">
        <v>76</v>
      </c>
      <c r="B56" s="9" t="s">
        <v>186</v>
      </c>
      <c r="C56" s="9" t="s">
        <v>606</v>
      </c>
      <c r="D56" s="68">
        <v>1642500</v>
      </c>
      <c r="E56" s="69">
        <v>19.8</v>
      </c>
      <c r="F56" s="70" t="s">
        <v>607</v>
      </c>
      <c r="G56" s="9"/>
      <c r="H56" s="9"/>
      <c r="I56" s="9"/>
      <c r="J56" s="9"/>
      <c r="K56" s="9"/>
      <c r="L56" s="9"/>
      <c r="M56" s="9"/>
      <c r="N56" s="9"/>
      <c r="O56" s="9"/>
      <c r="P56" s="9"/>
      <c r="Q56" s="9"/>
      <c r="R56" s="9"/>
      <c r="S56" s="9"/>
      <c r="T56" s="11" t="s">
        <v>608</v>
      </c>
      <c r="U56" s="9" t="s">
        <v>185</v>
      </c>
      <c r="V56" s="12" t="s">
        <v>755</v>
      </c>
      <c r="W56" s="9" t="s">
        <v>336</v>
      </c>
      <c r="X56" s="9" t="s">
        <v>48</v>
      </c>
      <c r="Y56" s="9">
        <v>52.802442736976097</v>
      </c>
      <c r="Z56" s="9">
        <v>-7.3494620692143702</v>
      </c>
      <c r="AA56" s="9"/>
      <c r="AB56" s="13" t="s">
        <v>472</v>
      </c>
      <c r="AC56" s="9" t="s">
        <v>13</v>
      </c>
      <c r="AD56" s="14">
        <v>44854</v>
      </c>
      <c r="AE56" s="9">
        <v>2022</v>
      </c>
      <c r="AF56" s="14">
        <v>45713</v>
      </c>
      <c r="AG56" s="9">
        <v>859</v>
      </c>
      <c r="AH56" s="14">
        <v>47539</v>
      </c>
      <c r="AI56" s="9" t="s">
        <v>74</v>
      </c>
      <c r="AJ56" s="9">
        <v>2102</v>
      </c>
      <c r="AK56" s="9">
        <v>6.86</v>
      </c>
      <c r="AL56" s="9" t="s">
        <v>35</v>
      </c>
      <c r="AM56" s="71"/>
      <c r="AN56" s="9" t="s">
        <v>24</v>
      </c>
      <c r="AO56" s="15" t="s">
        <v>337</v>
      </c>
      <c r="AP56" s="12"/>
      <c r="AQ56" s="12" t="s">
        <v>364</v>
      </c>
      <c r="AR56" s="16" t="s">
        <v>385</v>
      </c>
      <c r="AS56" s="9" t="s">
        <v>737</v>
      </c>
      <c r="AT56" s="17" t="s">
        <v>439</v>
      </c>
      <c r="AU56" s="12" t="s">
        <v>449</v>
      </c>
      <c r="AV56" s="72"/>
      <c r="AW56" s="9"/>
      <c r="AX56" s="9"/>
      <c r="AY56" s="9"/>
      <c r="AZ56" s="9"/>
      <c r="BA56" s="9"/>
      <c r="BB56" s="9"/>
      <c r="BC56" s="73"/>
      <c r="BD56">
        <v>1</v>
      </c>
      <c r="BE56">
        <v>1</v>
      </c>
      <c r="BF56">
        <v>1</v>
      </c>
      <c r="BG56">
        <v>1</v>
      </c>
      <c r="BH56">
        <v>1</v>
      </c>
      <c r="BI56">
        <v>1</v>
      </c>
      <c r="BJ56">
        <v>1</v>
      </c>
      <c r="BK56">
        <v>1</v>
      </c>
      <c r="BL56">
        <v>1</v>
      </c>
      <c r="BM56">
        <v>1</v>
      </c>
      <c r="BN56" s="73"/>
      <c r="BO56">
        <v>1</v>
      </c>
      <c r="BP56">
        <v>1</v>
      </c>
      <c r="BQ56">
        <v>0</v>
      </c>
      <c r="BR56">
        <v>1</v>
      </c>
      <c r="BS56">
        <v>1</v>
      </c>
      <c r="BT56">
        <v>1</v>
      </c>
      <c r="BU56">
        <v>1</v>
      </c>
      <c r="BV56">
        <v>0</v>
      </c>
    </row>
    <row r="57" spans="1:74" ht="15" customHeight="1" x14ac:dyDescent="0.25">
      <c r="A57" s="9">
        <v>78</v>
      </c>
      <c r="B57" s="9" t="s">
        <v>189</v>
      </c>
      <c r="C57" s="9" t="s">
        <v>610</v>
      </c>
      <c r="D57" s="68">
        <v>70000</v>
      </c>
      <c r="E57" s="69">
        <v>50</v>
      </c>
      <c r="F57" s="70" t="s">
        <v>611</v>
      </c>
      <c r="G57" s="9">
        <v>70000</v>
      </c>
      <c r="H57" s="9" t="s">
        <v>72</v>
      </c>
      <c r="I57" s="9"/>
      <c r="J57" s="9" t="s">
        <v>72</v>
      </c>
      <c r="K57" s="9"/>
      <c r="L57" s="9"/>
      <c r="M57" s="9"/>
      <c r="N57" s="9"/>
      <c r="O57" s="9"/>
      <c r="P57" s="9"/>
      <c r="Q57" s="9"/>
      <c r="R57" s="9"/>
      <c r="S57" s="9"/>
      <c r="T57" s="11" t="s">
        <v>612</v>
      </c>
      <c r="U57" s="9" t="s">
        <v>188</v>
      </c>
      <c r="V57" s="12" t="s">
        <v>190</v>
      </c>
      <c r="W57" s="9" t="s">
        <v>316</v>
      </c>
      <c r="X57" s="9" t="s">
        <v>60</v>
      </c>
      <c r="Y57" s="9">
        <v>53.751835141154203</v>
      </c>
      <c r="Z57" s="9">
        <v>-6.9494308241886502</v>
      </c>
      <c r="AA57" s="9"/>
      <c r="AB57" s="13" t="s">
        <v>472</v>
      </c>
      <c r="AC57" s="9" t="s">
        <v>13</v>
      </c>
      <c r="AD57" s="14">
        <v>44909</v>
      </c>
      <c r="AE57" s="9">
        <v>2022</v>
      </c>
      <c r="AF57" s="14">
        <v>44972</v>
      </c>
      <c r="AG57" s="9">
        <v>63</v>
      </c>
      <c r="AH57" s="14">
        <v>46798</v>
      </c>
      <c r="AI57" s="9" t="s">
        <v>74</v>
      </c>
      <c r="AJ57" s="9">
        <v>3158</v>
      </c>
      <c r="AK57" s="9">
        <v>4.24</v>
      </c>
      <c r="AL57" s="9" t="s">
        <v>39</v>
      </c>
      <c r="AM57" s="71">
        <v>34738</v>
      </c>
      <c r="AN57" s="9" t="s">
        <v>24</v>
      </c>
      <c r="AO57" s="15" t="s">
        <v>317</v>
      </c>
      <c r="AP57" s="12"/>
      <c r="AQ57" s="12" t="s">
        <v>365</v>
      </c>
      <c r="AR57" s="16" t="s">
        <v>382</v>
      </c>
      <c r="AS57" s="9" t="s">
        <v>737</v>
      </c>
      <c r="AT57" s="9" t="s">
        <v>689</v>
      </c>
      <c r="AU57" s="17"/>
      <c r="AV57" s="76"/>
      <c r="AW57" s="9"/>
      <c r="AX57" s="9"/>
      <c r="AY57" s="9"/>
      <c r="AZ57" s="9"/>
      <c r="BA57" s="9"/>
      <c r="BB57" s="9"/>
      <c r="BC57" s="73"/>
      <c r="BD57">
        <v>1</v>
      </c>
      <c r="BE57">
        <v>1</v>
      </c>
      <c r="BF57">
        <v>1</v>
      </c>
      <c r="BG57">
        <v>1</v>
      </c>
      <c r="BH57">
        <v>1</v>
      </c>
      <c r="BI57">
        <v>1</v>
      </c>
      <c r="BJ57">
        <v>1</v>
      </c>
      <c r="BK57">
        <v>1</v>
      </c>
      <c r="BL57">
        <v>1</v>
      </c>
      <c r="BM57">
        <v>1</v>
      </c>
      <c r="BN57" s="73"/>
      <c r="BO57">
        <v>0</v>
      </c>
      <c r="BP57">
        <v>0</v>
      </c>
      <c r="BQ57">
        <v>0</v>
      </c>
      <c r="BR57">
        <v>0</v>
      </c>
      <c r="BS57">
        <v>0</v>
      </c>
      <c r="BT57">
        <v>0</v>
      </c>
      <c r="BU57">
        <v>0</v>
      </c>
      <c r="BV57">
        <v>0</v>
      </c>
    </row>
    <row r="58" spans="1:74" ht="15" customHeight="1" x14ac:dyDescent="0.25">
      <c r="A58" s="9">
        <v>79</v>
      </c>
      <c r="B58" s="9" t="s">
        <v>241</v>
      </c>
      <c r="C58" s="9" t="s">
        <v>613</v>
      </c>
      <c r="D58" s="68"/>
      <c r="E58" s="69"/>
      <c r="F58" s="70" t="s">
        <v>614</v>
      </c>
      <c r="G58" s="9"/>
      <c r="H58" s="9"/>
      <c r="I58" s="9"/>
      <c r="J58" s="9"/>
      <c r="K58" s="9"/>
      <c r="L58" s="9"/>
      <c r="M58" s="9"/>
      <c r="N58" s="9"/>
      <c r="O58" s="9"/>
      <c r="P58" s="9"/>
      <c r="Q58" s="9"/>
      <c r="R58" s="9"/>
      <c r="S58" s="9"/>
      <c r="T58" s="11"/>
      <c r="U58" s="9" t="s">
        <v>240</v>
      </c>
      <c r="V58" s="12" t="s">
        <v>242</v>
      </c>
      <c r="W58" s="9" t="s">
        <v>324</v>
      </c>
      <c r="X58" s="9" t="s">
        <v>49</v>
      </c>
      <c r="Y58" s="9">
        <v>51.914793243123803</v>
      </c>
      <c r="Z58" s="9">
        <v>-8.1529025501219703</v>
      </c>
      <c r="AA58" s="9" t="s">
        <v>16</v>
      </c>
      <c r="AB58" s="13" t="s">
        <v>472</v>
      </c>
      <c r="AC58" s="9" t="s">
        <v>25</v>
      </c>
      <c r="AD58" s="14">
        <v>45016</v>
      </c>
      <c r="AE58" s="9">
        <v>2023</v>
      </c>
      <c r="AF58" s="14">
        <v>45317</v>
      </c>
      <c r="AG58" s="9">
        <v>301</v>
      </c>
      <c r="AH58" s="14">
        <v>47144</v>
      </c>
      <c r="AI58" s="9" t="s">
        <v>73</v>
      </c>
      <c r="AJ58" s="9">
        <v>30117</v>
      </c>
      <c r="AK58" s="9">
        <v>24.05</v>
      </c>
      <c r="AL58" s="9" t="s">
        <v>32</v>
      </c>
      <c r="AM58" s="71"/>
      <c r="AN58" s="9" t="s">
        <v>24</v>
      </c>
      <c r="AO58" s="15" t="s">
        <v>325</v>
      </c>
      <c r="AP58" s="12"/>
      <c r="AQ58" s="12" t="s">
        <v>686</v>
      </c>
      <c r="AR58" s="16" t="s">
        <v>414</v>
      </c>
      <c r="AS58" s="9" t="s">
        <v>24</v>
      </c>
      <c r="AT58" s="17"/>
      <c r="AU58" s="17"/>
      <c r="AV58" s="17"/>
      <c r="AW58" s="9"/>
      <c r="AX58" s="9"/>
      <c r="AY58" s="9"/>
      <c r="AZ58" s="9"/>
      <c r="BA58" s="9"/>
      <c r="BB58" s="9"/>
      <c r="BC58" s="9"/>
      <c r="BD58">
        <v>1</v>
      </c>
      <c r="BE58">
        <v>1</v>
      </c>
      <c r="BF58">
        <v>1</v>
      </c>
      <c r="BG58">
        <v>1</v>
      </c>
      <c r="BH58">
        <v>1</v>
      </c>
      <c r="BI58">
        <v>1</v>
      </c>
      <c r="BJ58">
        <v>1</v>
      </c>
      <c r="BK58">
        <v>1</v>
      </c>
      <c r="BL58">
        <v>1</v>
      </c>
      <c r="BM58">
        <v>1</v>
      </c>
      <c r="BN58" s="9"/>
      <c r="BO58" s="9"/>
      <c r="BP58" s="9"/>
      <c r="BQ58" s="9"/>
      <c r="BR58" s="9"/>
      <c r="BS58" s="9"/>
      <c r="BT58" s="9"/>
      <c r="BU58" s="9"/>
      <c r="BV58" s="9"/>
    </row>
    <row r="59" spans="1:74" ht="15" customHeight="1" x14ac:dyDescent="0.25">
      <c r="A59" s="9">
        <v>80</v>
      </c>
      <c r="B59" s="9" t="s">
        <v>192</v>
      </c>
      <c r="C59" s="9" t="s">
        <v>615</v>
      </c>
      <c r="D59" s="68"/>
      <c r="E59" s="69">
        <v>29.35</v>
      </c>
      <c r="F59" s="70" t="s">
        <v>616</v>
      </c>
      <c r="G59" s="9"/>
      <c r="H59" s="9"/>
      <c r="I59" s="9"/>
      <c r="J59" s="9"/>
      <c r="K59" s="9"/>
      <c r="L59" s="9"/>
      <c r="M59" s="9"/>
      <c r="N59" s="9"/>
      <c r="O59" s="9"/>
      <c r="P59" s="9"/>
      <c r="Q59" s="9"/>
      <c r="R59" s="9"/>
      <c r="S59" s="9"/>
      <c r="T59" s="11"/>
      <c r="U59" s="9" t="s">
        <v>191</v>
      </c>
      <c r="V59" s="12" t="s">
        <v>193</v>
      </c>
      <c r="W59" s="9" t="s">
        <v>346</v>
      </c>
      <c r="X59" s="9" t="s">
        <v>66</v>
      </c>
      <c r="Y59" s="9">
        <v>54.975524703677401</v>
      </c>
      <c r="Z59" s="9">
        <v>-7.5639051276540199</v>
      </c>
      <c r="AA59" s="9"/>
      <c r="AB59" s="13" t="s">
        <v>438</v>
      </c>
      <c r="AC59" s="9" t="s">
        <v>15</v>
      </c>
      <c r="AD59" s="14">
        <v>45065</v>
      </c>
      <c r="AE59" s="9">
        <v>2023</v>
      </c>
      <c r="AF59" s="14">
        <v>45821</v>
      </c>
      <c r="AG59" s="9">
        <v>756</v>
      </c>
      <c r="AH59" s="14">
        <v>47647</v>
      </c>
      <c r="AI59" s="9" t="s">
        <v>74</v>
      </c>
      <c r="AJ59" s="9"/>
      <c r="AK59" s="9">
        <v>4.7</v>
      </c>
      <c r="AL59" s="9" t="s">
        <v>33</v>
      </c>
      <c r="AM59" s="71">
        <v>43162.65</v>
      </c>
      <c r="AN59" s="9" t="s">
        <v>24</v>
      </c>
      <c r="AO59" s="15" t="s">
        <v>347</v>
      </c>
      <c r="AP59" s="12" t="s">
        <v>450</v>
      </c>
      <c r="AQ59" s="19"/>
      <c r="AR59" s="16"/>
      <c r="AS59" s="9" t="s">
        <v>738</v>
      </c>
      <c r="AT59" s="17" t="s">
        <v>439</v>
      </c>
      <c r="AU59" s="12" t="s">
        <v>386</v>
      </c>
      <c r="AV59" s="72"/>
      <c r="AW59">
        <v>1</v>
      </c>
      <c r="AX59">
        <v>0</v>
      </c>
      <c r="AY59">
        <v>1</v>
      </c>
      <c r="AZ59">
        <v>1</v>
      </c>
      <c r="BA59">
        <v>0</v>
      </c>
      <c r="BB59">
        <v>1</v>
      </c>
      <c r="BC59" s="75"/>
      <c r="BD59" s="9"/>
      <c r="BE59" s="9"/>
      <c r="BF59" s="9"/>
      <c r="BG59" s="9"/>
      <c r="BH59" s="9"/>
      <c r="BI59" s="9"/>
      <c r="BJ59" s="9"/>
      <c r="BK59" s="9"/>
      <c r="BL59" s="9"/>
      <c r="BM59" s="9"/>
      <c r="BN59" s="73"/>
      <c r="BO59">
        <v>0</v>
      </c>
      <c r="BP59">
        <v>1</v>
      </c>
      <c r="BQ59">
        <v>1</v>
      </c>
      <c r="BR59">
        <v>0</v>
      </c>
      <c r="BS59">
        <v>1</v>
      </c>
      <c r="BT59">
        <v>1</v>
      </c>
      <c r="BU59">
        <v>1</v>
      </c>
      <c r="BV59">
        <v>0</v>
      </c>
    </row>
    <row r="60" spans="1:74" ht="15" customHeight="1" x14ac:dyDescent="0.25">
      <c r="A60" s="9">
        <v>82</v>
      </c>
      <c r="B60" s="9" t="s">
        <v>195</v>
      </c>
      <c r="C60" s="9" t="s">
        <v>617</v>
      </c>
      <c r="D60" s="68"/>
      <c r="E60" s="69"/>
      <c r="F60" s="70"/>
      <c r="G60" s="9"/>
      <c r="H60" s="9"/>
      <c r="I60" s="9"/>
      <c r="J60" s="9"/>
      <c r="K60" s="9"/>
      <c r="L60" s="9"/>
      <c r="M60" s="9"/>
      <c r="N60" s="9"/>
      <c r="O60" s="9"/>
      <c r="P60" s="9"/>
      <c r="Q60" s="9"/>
      <c r="R60" s="9"/>
      <c r="S60" s="9"/>
      <c r="T60" s="11"/>
      <c r="U60" s="9" t="s">
        <v>194</v>
      </c>
      <c r="V60" s="12" t="s">
        <v>196</v>
      </c>
      <c r="W60" s="9" t="s">
        <v>322</v>
      </c>
      <c r="X60" s="9" t="s">
        <v>168</v>
      </c>
      <c r="Y60" s="9">
        <v>53.927546795342202</v>
      </c>
      <c r="Z60" s="9">
        <v>-8.9693491938058099</v>
      </c>
      <c r="AA60" s="9"/>
      <c r="AB60" s="13" t="s">
        <v>438</v>
      </c>
      <c r="AC60" s="9" t="s">
        <v>15</v>
      </c>
      <c r="AD60" s="14">
        <v>45096</v>
      </c>
      <c r="AE60" s="9">
        <v>2023</v>
      </c>
      <c r="AF60" s="14">
        <v>45147</v>
      </c>
      <c r="AG60" s="9">
        <v>51</v>
      </c>
      <c r="AH60" s="14">
        <v>46974</v>
      </c>
      <c r="AI60" s="9" t="s">
        <v>76</v>
      </c>
      <c r="AJ60" s="9">
        <v>3989</v>
      </c>
      <c r="AK60" s="9">
        <v>4</v>
      </c>
      <c r="AL60" s="9" t="s">
        <v>38</v>
      </c>
      <c r="AM60" s="71"/>
      <c r="AN60" s="9" t="s">
        <v>24</v>
      </c>
      <c r="AO60" s="15" t="s">
        <v>323</v>
      </c>
      <c r="AP60" s="12" t="s">
        <v>451</v>
      </c>
      <c r="AQ60" s="12"/>
      <c r="AR60" s="16"/>
      <c r="AS60" s="9" t="s">
        <v>738</v>
      </c>
      <c r="AT60" s="17" t="s">
        <v>438</v>
      </c>
      <c r="AU60" s="12" t="s">
        <v>452</v>
      </c>
      <c r="AV60" s="72"/>
      <c r="AW60">
        <v>1</v>
      </c>
      <c r="AX60">
        <v>1</v>
      </c>
      <c r="AY60">
        <v>1</v>
      </c>
      <c r="AZ60">
        <v>1</v>
      </c>
      <c r="BA60">
        <v>1</v>
      </c>
      <c r="BB60">
        <v>1</v>
      </c>
      <c r="BC60" s="75"/>
      <c r="BD60" s="9"/>
      <c r="BE60" s="9"/>
      <c r="BF60" s="9"/>
      <c r="BG60" s="9"/>
      <c r="BH60" s="9"/>
      <c r="BI60" s="9"/>
      <c r="BJ60" s="9"/>
      <c r="BK60" s="9"/>
      <c r="BL60" s="9"/>
      <c r="BM60" s="9"/>
      <c r="BN60" s="73"/>
      <c r="BO60">
        <v>1</v>
      </c>
      <c r="BP60">
        <v>1</v>
      </c>
      <c r="BQ60">
        <v>1</v>
      </c>
      <c r="BR60">
        <v>1</v>
      </c>
      <c r="BS60">
        <v>1</v>
      </c>
      <c r="BT60">
        <v>0</v>
      </c>
      <c r="BU60">
        <v>0</v>
      </c>
      <c r="BV60">
        <v>0</v>
      </c>
    </row>
    <row r="61" spans="1:74" ht="15" customHeight="1" x14ac:dyDescent="0.25">
      <c r="A61" s="9">
        <v>86</v>
      </c>
      <c r="B61" s="9" t="s">
        <v>198</v>
      </c>
      <c r="C61" s="9" t="s">
        <v>618</v>
      </c>
      <c r="D61" s="68">
        <v>90000</v>
      </c>
      <c r="E61" s="69">
        <v>128</v>
      </c>
      <c r="F61" s="70" t="s">
        <v>756</v>
      </c>
      <c r="G61" s="9">
        <v>5000</v>
      </c>
      <c r="H61" s="9">
        <v>18000</v>
      </c>
      <c r="I61" s="9">
        <v>9500</v>
      </c>
      <c r="J61" s="9"/>
      <c r="K61" s="9"/>
      <c r="L61" s="9" t="s">
        <v>72</v>
      </c>
      <c r="M61" s="9">
        <v>12000</v>
      </c>
      <c r="N61" s="9">
        <v>20000</v>
      </c>
      <c r="O61" s="9" t="s">
        <v>72</v>
      </c>
      <c r="P61" s="9"/>
      <c r="Q61" s="9" t="s">
        <v>72</v>
      </c>
      <c r="R61" s="9"/>
      <c r="S61" s="9"/>
      <c r="T61" s="11"/>
      <c r="U61" s="9" t="s">
        <v>197</v>
      </c>
      <c r="V61" s="12" t="s">
        <v>199</v>
      </c>
      <c r="W61" s="9" t="s">
        <v>338</v>
      </c>
      <c r="X61" s="9" t="s">
        <v>168</v>
      </c>
      <c r="Y61" s="9">
        <v>53.643707551833003</v>
      </c>
      <c r="Z61" s="9">
        <v>-9.1837129100958403</v>
      </c>
      <c r="AA61" s="9" t="s">
        <v>16</v>
      </c>
      <c r="AB61" s="13" t="s">
        <v>472</v>
      </c>
      <c r="AC61" s="9" t="s">
        <v>25</v>
      </c>
      <c r="AD61" s="14">
        <v>45477</v>
      </c>
      <c r="AE61" s="9">
        <v>2024</v>
      </c>
      <c r="AF61" s="14">
        <v>45761</v>
      </c>
      <c r="AG61" s="9">
        <v>284</v>
      </c>
      <c r="AH61" s="14">
        <v>47587</v>
      </c>
      <c r="AI61" s="9" t="s">
        <v>73</v>
      </c>
      <c r="AJ61" s="9">
        <v>3445</v>
      </c>
      <c r="AK61" s="9">
        <v>4.4000000000000004</v>
      </c>
      <c r="AL61" s="9" t="s">
        <v>38</v>
      </c>
      <c r="AM61" s="71">
        <v>689</v>
      </c>
      <c r="AN61" s="9" t="s">
        <v>24</v>
      </c>
      <c r="AO61" s="15" t="s">
        <v>339</v>
      </c>
      <c r="AP61" s="12"/>
      <c r="AQ61" s="12" t="s">
        <v>687</v>
      </c>
      <c r="AR61" s="16" t="s">
        <v>415</v>
      </c>
      <c r="AS61" s="9" t="s">
        <v>24</v>
      </c>
      <c r="AT61" s="17"/>
      <c r="AU61" s="17"/>
      <c r="AV61" s="17"/>
      <c r="AW61" s="9"/>
      <c r="AX61" s="9"/>
      <c r="AY61" s="9"/>
      <c r="AZ61" s="9"/>
      <c r="BA61" s="9"/>
      <c r="BB61" s="9"/>
      <c r="BC61" s="9"/>
      <c r="BD61">
        <v>1</v>
      </c>
      <c r="BE61">
        <v>1</v>
      </c>
      <c r="BF61">
        <v>1</v>
      </c>
      <c r="BG61">
        <v>1</v>
      </c>
      <c r="BH61">
        <v>1</v>
      </c>
      <c r="BI61">
        <v>1</v>
      </c>
      <c r="BJ61">
        <v>1</v>
      </c>
      <c r="BK61">
        <v>1</v>
      </c>
      <c r="BL61">
        <v>1</v>
      </c>
      <c r="BM61">
        <v>1</v>
      </c>
      <c r="BN61" s="9"/>
      <c r="BO61" s="9"/>
      <c r="BP61" s="9"/>
      <c r="BQ61" s="9"/>
      <c r="BR61" s="9"/>
      <c r="BS61" s="9"/>
      <c r="BT61" s="9"/>
      <c r="BU61" s="9"/>
      <c r="BV61" s="9"/>
    </row>
    <row r="62" spans="1:74" ht="15" customHeight="1" x14ac:dyDescent="0.25">
      <c r="A62" s="9">
        <v>88</v>
      </c>
      <c r="B62" s="9" t="s">
        <v>201</v>
      </c>
      <c r="C62" s="9" t="s">
        <v>619</v>
      </c>
      <c r="D62" s="68">
        <v>45000</v>
      </c>
      <c r="E62" s="69">
        <v>35</v>
      </c>
      <c r="F62" s="70" t="s">
        <v>620</v>
      </c>
      <c r="G62" s="18">
        <v>22000</v>
      </c>
      <c r="H62" s="9">
        <v>6000</v>
      </c>
      <c r="I62" s="9"/>
      <c r="J62" s="9">
        <v>2000</v>
      </c>
      <c r="K62" s="9">
        <v>9000</v>
      </c>
      <c r="L62" s="9"/>
      <c r="M62" s="9"/>
      <c r="N62" s="9"/>
      <c r="O62" s="9"/>
      <c r="P62" s="9">
        <v>6000</v>
      </c>
      <c r="Q62" s="9"/>
      <c r="R62" s="9"/>
      <c r="S62" s="9"/>
      <c r="T62" s="11" t="s">
        <v>621</v>
      </c>
      <c r="U62" s="9" t="s">
        <v>200</v>
      </c>
      <c r="V62" s="12" t="s">
        <v>202</v>
      </c>
      <c r="W62" s="9" t="s">
        <v>328</v>
      </c>
      <c r="X62" s="9" t="s">
        <v>60</v>
      </c>
      <c r="Y62" s="9">
        <v>53.699527661039497</v>
      </c>
      <c r="Z62" s="9">
        <v>-6.6116211423906499</v>
      </c>
      <c r="AA62" s="9"/>
      <c r="AB62" s="13" t="s">
        <v>472</v>
      </c>
      <c r="AC62" s="9" t="s">
        <v>13</v>
      </c>
      <c r="AD62" s="14">
        <v>45510</v>
      </c>
      <c r="AE62" s="9">
        <v>2024</v>
      </c>
      <c r="AF62" s="14">
        <v>45888</v>
      </c>
      <c r="AG62" s="9">
        <v>378</v>
      </c>
      <c r="AH62" s="14">
        <v>47714</v>
      </c>
      <c r="AI62" s="9" t="s">
        <v>74</v>
      </c>
      <c r="AJ62" s="9">
        <v>323.39999999999998</v>
      </c>
      <c r="AK62" s="9">
        <v>5.0599999999999996</v>
      </c>
      <c r="AL62" s="9" t="s">
        <v>39</v>
      </c>
      <c r="AM62" s="71"/>
      <c r="AN62" s="9" t="s">
        <v>24</v>
      </c>
      <c r="AO62" s="15" t="s">
        <v>348</v>
      </c>
      <c r="AP62" s="12"/>
      <c r="AQ62" s="12" t="s">
        <v>366</v>
      </c>
      <c r="AR62" s="16" t="s">
        <v>383</v>
      </c>
      <c r="AS62" s="9" t="s">
        <v>737</v>
      </c>
      <c r="AT62" s="17" t="s">
        <v>453</v>
      </c>
      <c r="AU62" s="17"/>
      <c r="AV62" s="76"/>
      <c r="AW62" s="9"/>
      <c r="AX62" s="9"/>
      <c r="AY62" s="9"/>
      <c r="AZ62" s="9"/>
      <c r="BA62" s="9"/>
      <c r="BB62" s="9"/>
      <c r="BC62" s="73"/>
      <c r="BD62">
        <v>1</v>
      </c>
      <c r="BE62">
        <v>1</v>
      </c>
      <c r="BF62">
        <v>1</v>
      </c>
      <c r="BG62">
        <v>1</v>
      </c>
      <c r="BH62">
        <v>1</v>
      </c>
      <c r="BI62">
        <v>1</v>
      </c>
      <c r="BJ62">
        <v>1</v>
      </c>
      <c r="BK62">
        <v>1</v>
      </c>
      <c r="BL62">
        <v>1</v>
      </c>
      <c r="BM62">
        <v>1</v>
      </c>
      <c r="BN62" s="73"/>
      <c r="BO62">
        <v>0</v>
      </c>
      <c r="BP62">
        <v>0</v>
      </c>
      <c r="BQ62">
        <v>0</v>
      </c>
      <c r="BR62">
        <v>0</v>
      </c>
      <c r="BS62">
        <v>0</v>
      </c>
      <c r="BT62">
        <v>0</v>
      </c>
      <c r="BU62">
        <v>0</v>
      </c>
      <c r="BV62">
        <v>0</v>
      </c>
    </row>
    <row r="63" spans="1:74" ht="15" customHeight="1" x14ac:dyDescent="0.25">
      <c r="A63" s="9">
        <v>90</v>
      </c>
      <c r="B63" s="9" t="s">
        <v>203</v>
      </c>
      <c r="C63" s="9" t="s">
        <v>622</v>
      </c>
      <c r="D63" s="68">
        <v>90000</v>
      </c>
      <c r="E63" s="69">
        <v>77.5</v>
      </c>
      <c r="F63" s="70" t="s">
        <v>623</v>
      </c>
      <c r="G63" s="9">
        <v>9000</v>
      </c>
      <c r="H63" s="18">
        <v>7700</v>
      </c>
      <c r="I63" s="18">
        <v>26200</v>
      </c>
      <c r="J63" s="9">
        <v>1400</v>
      </c>
      <c r="K63" s="9"/>
      <c r="L63" s="18">
        <v>7000</v>
      </c>
      <c r="M63" s="9">
        <v>12200</v>
      </c>
      <c r="N63" s="9">
        <v>14700</v>
      </c>
      <c r="O63" s="9" t="s">
        <v>72</v>
      </c>
      <c r="P63" s="9"/>
      <c r="Q63" s="18">
        <v>10800</v>
      </c>
      <c r="R63" s="9"/>
      <c r="S63" s="9">
        <v>1000</v>
      </c>
      <c r="T63" s="11" t="s">
        <v>624</v>
      </c>
      <c r="U63" s="9" t="s">
        <v>94</v>
      </c>
      <c r="V63" s="12" t="s">
        <v>204</v>
      </c>
      <c r="W63" s="9" t="s">
        <v>334</v>
      </c>
      <c r="X63" s="9" t="s">
        <v>68</v>
      </c>
      <c r="Y63" s="9">
        <v>52.325234070261203</v>
      </c>
      <c r="Z63" s="9">
        <v>-7.3760102287823699</v>
      </c>
      <c r="AA63" s="9"/>
      <c r="AB63" s="13" t="s">
        <v>472</v>
      </c>
      <c r="AC63" s="9" t="s">
        <v>13</v>
      </c>
      <c r="AD63" s="14">
        <v>45552</v>
      </c>
      <c r="AE63" s="9">
        <v>2024</v>
      </c>
      <c r="AF63" s="14">
        <v>45713</v>
      </c>
      <c r="AG63" s="9">
        <v>161</v>
      </c>
      <c r="AH63" s="14">
        <v>47539</v>
      </c>
      <c r="AI63" s="9" t="s">
        <v>74</v>
      </c>
      <c r="AJ63" s="9">
        <v>3482</v>
      </c>
      <c r="AK63" s="9">
        <v>7.7</v>
      </c>
      <c r="AL63" s="9" t="s">
        <v>43</v>
      </c>
      <c r="AM63" s="71"/>
      <c r="AN63" s="9" t="s">
        <v>24</v>
      </c>
      <c r="AO63" s="15" t="s">
        <v>335</v>
      </c>
      <c r="AP63" s="12"/>
      <c r="AQ63" s="12" t="s">
        <v>455</v>
      </c>
      <c r="AR63" s="16" t="s">
        <v>456</v>
      </c>
      <c r="AS63" s="9" t="s">
        <v>737</v>
      </c>
      <c r="AT63" s="17" t="s">
        <v>439</v>
      </c>
      <c r="AU63" s="12" t="s">
        <v>454</v>
      </c>
      <c r="AV63" s="72"/>
      <c r="AW63" s="9"/>
      <c r="AX63" s="9"/>
      <c r="AY63" s="9"/>
      <c r="AZ63" s="9"/>
      <c r="BA63" s="9"/>
      <c r="BB63" s="9"/>
      <c r="BC63" s="73"/>
      <c r="BD63">
        <v>1</v>
      </c>
      <c r="BE63">
        <v>1</v>
      </c>
      <c r="BF63">
        <v>1</v>
      </c>
      <c r="BG63">
        <v>0</v>
      </c>
      <c r="BH63">
        <v>1</v>
      </c>
      <c r="BI63">
        <v>0</v>
      </c>
      <c r="BJ63">
        <v>1</v>
      </c>
      <c r="BK63">
        <v>1</v>
      </c>
      <c r="BL63">
        <v>1</v>
      </c>
      <c r="BM63">
        <v>1</v>
      </c>
      <c r="BN63" s="73"/>
      <c r="BO63">
        <v>1</v>
      </c>
      <c r="BP63">
        <v>1</v>
      </c>
      <c r="BQ63">
        <v>1</v>
      </c>
      <c r="BR63">
        <v>1</v>
      </c>
      <c r="BS63">
        <v>1</v>
      </c>
      <c r="BT63">
        <v>1</v>
      </c>
      <c r="BU63">
        <v>1</v>
      </c>
      <c r="BV63">
        <v>0</v>
      </c>
    </row>
    <row r="64" spans="1:74" ht="15" customHeight="1" x14ac:dyDescent="0.25">
      <c r="A64" s="9">
        <v>91</v>
      </c>
      <c r="B64" s="9" t="s">
        <v>206</v>
      </c>
      <c r="C64" s="9" t="s">
        <v>625</v>
      </c>
      <c r="D64" s="68">
        <v>98000</v>
      </c>
      <c r="E64" s="69">
        <v>65</v>
      </c>
      <c r="F64" s="70" t="s">
        <v>626</v>
      </c>
      <c r="G64" s="9"/>
      <c r="H64" s="9"/>
      <c r="I64" s="9"/>
      <c r="J64" s="9">
        <v>30000</v>
      </c>
      <c r="K64" s="9"/>
      <c r="L64" s="9">
        <v>15000</v>
      </c>
      <c r="M64" s="9">
        <v>15000</v>
      </c>
      <c r="N64" s="9">
        <v>8000</v>
      </c>
      <c r="O64" s="9"/>
      <c r="P64" s="9"/>
      <c r="Q64" s="9"/>
      <c r="R64" s="9">
        <v>30000</v>
      </c>
      <c r="S64" s="9"/>
      <c r="T64" s="11" t="s">
        <v>627</v>
      </c>
      <c r="U64" s="9" t="s">
        <v>205</v>
      </c>
      <c r="V64" s="12" t="s">
        <v>207</v>
      </c>
      <c r="W64" s="9" t="s">
        <v>340</v>
      </c>
      <c r="X64" s="9" t="s">
        <v>65</v>
      </c>
      <c r="Y64" s="9">
        <v>52.749383882888402</v>
      </c>
      <c r="Z64" s="9">
        <v>-7.6858128598449102</v>
      </c>
      <c r="AA64" s="9"/>
      <c r="AB64" s="13" t="s">
        <v>472</v>
      </c>
      <c r="AC64" s="9" t="s">
        <v>13</v>
      </c>
      <c r="AD64" s="14">
        <v>45598</v>
      </c>
      <c r="AE64" s="9">
        <v>2024</v>
      </c>
      <c r="AF64" s="14">
        <v>45783</v>
      </c>
      <c r="AG64" s="9">
        <v>185</v>
      </c>
      <c r="AH64" s="14">
        <v>47609</v>
      </c>
      <c r="AI64" s="9" t="s">
        <v>74</v>
      </c>
      <c r="AJ64" s="9">
        <v>5130.45</v>
      </c>
      <c r="AK64" s="9">
        <v>5.5</v>
      </c>
      <c r="AL64" s="9" t="s">
        <v>42</v>
      </c>
      <c r="AM64" s="71">
        <v>83155</v>
      </c>
      <c r="AN64" s="9" t="s">
        <v>24</v>
      </c>
      <c r="AO64" s="15" t="s">
        <v>341</v>
      </c>
      <c r="AP64" s="12"/>
      <c r="AQ64" s="12" t="s">
        <v>367</v>
      </c>
      <c r="AR64" s="16" t="s">
        <v>457</v>
      </c>
      <c r="AS64" s="9" t="s">
        <v>737</v>
      </c>
      <c r="AT64" s="17" t="s">
        <v>439</v>
      </c>
      <c r="AU64" s="12" t="s">
        <v>458</v>
      </c>
      <c r="AV64" s="72"/>
      <c r="AW64" s="9"/>
      <c r="AX64" s="9"/>
      <c r="AY64" s="9"/>
      <c r="AZ64" s="9"/>
      <c r="BA64" s="9"/>
      <c r="BB64" s="9"/>
      <c r="BC64" s="73"/>
      <c r="BD64">
        <v>1</v>
      </c>
      <c r="BE64">
        <v>1</v>
      </c>
      <c r="BF64">
        <v>1</v>
      </c>
      <c r="BG64">
        <v>1</v>
      </c>
      <c r="BH64">
        <v>1</v>
      </c>
      <c r="BI64">
        <v>1</v>
      </c>
      <c r="BJ64">
        <v>1</v>
      </c>
      <c r="BK64">
        <v>1</v>
      </c>
      <c r="BL64">
        <v>1</v>
      </c>
      <c r="BM64">
        <v>1</v>
      </c>
      <c r="BN64" s="73"/>
      <c r="BO64">
        <v>1</v>
      </c>
      <c r="BP64">
        <v>1</v>
      </c>
      <c r="BQ64">
        <v>1</v>
      </c>
      <c r="BR64">
        <v>1</v>
      </c>
      <c r="BS64">
        <v>1</v>
      </c>
      <c r="BT64">
        <v>1</v>
      </c>
      <c r="BU64">
        <v>1</v>
      </c>
      <c r="BV64">
        <v>0</v>
      </c>
    </row>
    <row r="65" spans="1:74" ht="15" customHeight="1" x14ac:dyDescent="0.25">
      <c r="A65" s="9">
        <v>93</v>
      </c>
      <c r="B65" s="9" t="s">
        <v>212</v>
      </c>
      <c r="C65" s="9" t="s">
        <v>609</v>
      </c>
      <c r="D65" s="68"/>
      <c r="E65" s="69"/>
      <c r="F65" s="70" t="s">
        <v>628</v>
      </c>
      <c r="G65" s="9"/>
      <c r="H65" s="9"/>
      <c r="I65" s="9"/>
      <c r="J65" s="9"/>
      <c r="K65" s="9"/>
      <c r="L65" s="9"/>
      <c r="M65" s="9"/>
      <c r="N65" s="9"/>
      <c r="O65" s="9"/>
      <c r="P65" s="9"/>
      <c r="Q65" s="9"/>
      <c r="R65" s="9"/>
      <c r="S65" s="9"/>
      <c r="T65" s="11"/>
      <c r="U65" s="9" t="s">
        <v>211</v>
      </c>
      <c r="V65" s="12" t="s">
        <v>369</v>
      </c>
      <c r="W65" s="9" t="s">
        <v>330</v>
      </c>
      <c r="X65" s="9" t="s">
        <v>12</v>
      </c>
      <c r="Y65" s="9">
        <v>53.345256685944697</v>
      </c>
      <c r="Z65" s="9">
        <v>-6.2877800516559201</v>
      </c>
      <c r="AA65" s="9"/>
      <c r="AB65" s="13" t="s">
        <v>439</v>
      </c>
      <c r="AC65" s="9" t="s">
        <v>13</v>
      </c>
      <c r="AD65" s="14">
        <v>45607</v>
      </c>
      <c r="AE65" s="9">
        <v>2024</v>
      </c>
      <c r="AF65" s="14">
        <v>45671</v>
      </c>
      <c r="AG65" s="9">
        <v>64</v>
      </c>
      <c r="AH65" s="14">
        <v>47497</v>
      </c>
      <c r="AI65" s="9" t="s">
        <v>74</v>
      </c>
      <c r="AJ65" s="9">
        <v>4360.2</v>
      </c>
      <c r="AK65" s="9">
        <v>4.55</v>
      </c>
      <c r="AL65" s="9" t="s">
        <v>14</v>
      </c>
      <c r="AM65" s="71"/>
      <c r="AN65" s="9" t="s">
        <v>24</v>
      </c>
      <c r="AO65" s="27" t="s">
        <v>331</v>
      </c>
      <c r="AP65" s="12"/>
      <c r="AQ65" s="19"/>
      <c r="AR65" s="28" t="s">
        <v>384</v>
      </c>
      <c r="AS65" s="9" t="s">
        <v>24</v>
      </c>
      <c r="AT65" s="17"/>
      <c r="AU65" s="17"/>
      <c r="AV65" s="17"/>
      <c r="AW65" s="9"/>
      <c r="AX65" s="9"/>
      <c r="AY65" s="9"/>
      <c r="AZ65" s="9"/>
      <c r="BA65" s="9"/>
      <c r="BB65" s="9"/>
      <c r="BC65" s="9"/>
      <c r="BD65">
        <v>1</v>
      </c>
      <c r="BE65">
        <v>1</v>
      </c>
      <c r="BF65">
        <v>1</v>
      </c>
      <c r="BG65">
        <v>1</v>
      </c>
      <c r="BH65">
        <v>1</v>
      </c>
      <c r="BI65">
        <v>1</v>
      </c>
      <c r="BJ65">
        <v>1</v>
      </c>
      <c r="BK65">
        <v>1</v>
      </c>
      <c r="BL65">
        <v>1</v>
      </c>
      <c r="BM65">
        <v>1</v>
      </c>
      <c r="BN65" s="9"/>
      <c r="BO65" s="9"/>
      <c r="BP65" s="9"/>
      <c r="BQ65" s="9"/>
      <c r="BR65" s="9"/>
      <c r="BS65" s="9"/>
      <c r="BT65" s="9"/>
      <c r="BU65" s="9"/>
      <c r="BV65" s="9"/>
    </row>
    <row r="66" spans="1:74" ht="15" customHeight="1" x14ac:dyDescent="0.25">
      <c r="A66" s="9">
        <v>94</v>
      </c>
      <c r="B66" s="9" t="s">
        <v>214</v>
      </c>
      <c r="C66" s="9" t="s">
        <v>629</v>
      </c>
      <c r="D66" s="68">
        <v>90000</v>
      </c>
      <c r="E66" s="69">
        <v>85</v>
      </c>
      <c r="F66" s="70" t="s">
        <v>630</v>
      </c>
      <c r="G66" s="9" t="s">
        <v>72</v>
      </c>
      <c r="H66" s="9" t="s">
        <v>72</v>
      </c>
      <c r="I66" s="9" t="s">
        <v>72</v>
      </c>
      <c r="J66" s="9" t="s">
        <v>72</v>
      </c>
      <c r="K66" s="9"/>
      <c r="L66" s="9" t="s">
        <v>72</v>
      </c>
      <c r="M66" s="9" t="s">
        <v>72</v>
      </c>
      <c r="N66" s="9" t="s">
        <v>72</v>
      </c>
      <c r="O66" s="9" t="s">
        <v>72</v>
      </c>
      <c r="P66" s="9"/>
      <c r="Q66" s="9" t="s">
        <v>72</v>
      </c>
      <c r="R66" s="9"/>
      <c r="S66" s="9"/>
      <c r="T66" s="11"/>
      <c r="U66" s="9" t="s">
        <v>213</v>
      </c>
      <c r="V66" s="12" t="s">
        <v>215</v>
      </c>
      <c r="W66" s="9" t="s">
        <v>351</v>
      </c>
      <c r="X66" s="9" t="s">
        <v>49</v>
      </c>
      <c r="Y66" s="9">
        <v>52.280651689339699</v>
      </c>
      <c r="Z66" s="9">
        <v>-8.2492848107131795</v>
      </c>
      <c r="AA66" s="9"/>
      <c r="AB66" s="13" t="s">
        <v>472</v>
      </c>
      <c r="AC66" s="9" t="s">
        <v>13</v>
      </c>
      <c r="AD66" s="14">
        <v>45625</v>
      </c>
      <c r="AE66" s="9">
        <v>2024</v>
      </c>
      <c r="AF66" s="14">
        <v>45988</v>
      </c>
      <c r="AG66" s="9">
        <v>363</v>
      </c>
      <c r="AH66" s="14">
        <v>47814</v>
      </c>
      <c r="AI66" s="9" t="s">
        <v>74</v>
      </c>
      <c r="AJ66" s="9">
        <v>3419.5</v>
      </c>
      <c r="AK66" s="9">
        <v>5.61</v>
      </c>
      <c r="AL66" s="9" t="s">
        <v>32</v>
      </c>
      <c r="AM66" s="71">
        <v>2674.32</v>
      </c>
      <c r="AN66" s="9" t="s">
        <v>24</v>
      </c>
      <c r="AO66" s="15" t="s">
        <v>352</v>
      </c>
      <c r="AP66" s="12"/>
      <c r="AQ66" s="12" t="s">
        <v>460</v>
      </c>
      <c r="AR66" s="16" t="s">
        <v>461</v>
      </c>
      <c r="AS66" s="9" t="s">
        <v>737</v>
      </c>
      <c r="AT66" s="17" t="s">
        <v>453</v>
      </c>
      <c r="AU66" s="17"/>
      <c r="AV66" s="76"/>
      <c r="AW66" s="9"/>
      <c r="AX66" s="9"/>
      <c r="AY66" s="9"/>
      <c r="AZ66" s="9"/>
      <c r="BA66" s="9"/>
      <c r="BB66" s="9"/>
      <c r="BC66" s="73"/>
      <c r="BD66">
        <v>1</v>
      </c>
      <c r="BE66">
        <v>1</v>
      </c>
      <c r="BF66">
        <v>1</v>
      </c>
      <c r="BG66">
        <v>1</v>
      </c>
      <c r="BH66">
        <v>1</v>
      </c>
      <c r="BI66">
        <v>1</v>
      </c>
      <c r="BJ66">
        <v>1</v>
      </c>
      <c r="BK66">
        <v>1</v>
      </c>
      <c r="BL66">
        <v>1</v>
      </c>
      <c r="BM66">
        <v>1</v>
      </c>
      <c r="BN66" s="73"/>
      <c r="BO66">
        <v>0</v>
      </c>
      <c r="BP66">
        <v>0</v>
      </c>
      <c r="BQ66">
        <v>0</v>
      </c>
      <c r="BR66">
        <v>0</v>
      </c>
      <c r="BS66">
        <v>0</v>
      </c>
      <c r="BT66">
        <v>0</v>
      </c>
      <c r="BU66">
        <v>0</v>
      </c>
      <c r="BV66">
        <v>0</v>
      </c>
    </row>
    <row r="67" spans="1:74" ht="15" customHeight="1" x14ac:dyDescent="0.25">
      <c r="A67" s="9">
        <v>95</v>
      </c>
      <c r="B67" s="9" t="s">
        <v>217</v>
      </c>
      <c r="C67" s="9" t="s">
        <v>631</v>
      </c>
      <c r="D67" s="68">
        <v>62110</v>
      </c>
      <c r="E67" s="69">
        <v>47.8</v>
      </c>
      <c r="F67" s="70" t="s">
        <v>632</v>
      </c>
      <c r="G67" s="9">
        <v>24500</v>
      </c>
      <c r="H67" s="9">
        <v>71080</v>
      </c>
      <c r="I67" s="9"/>
      <c r="J67" s="9">
        <v>1080</v>
      </c>
      <c r="K67" s="9"/>
      <c r="L67" s="9"/>
      <c r="M67" s="9">
        <v>7000</v>
      </c>
      <c r="N67" s="9">
        <v>10000</v>
      </c>
      <c r="O67" s="9">
        <v>400</v>
      </c>
      <c r="P67" s="9"/>
      <c r="Q67" s="9">
        <v>750</v>
      </c>
      <c r="R67" s="9"/>
      <c r="S67" s="9">
        <v>1300</v>
      </c>
      <c r="T67" s="11" t="s">
        <v>633</v>
      </c>
      <c r="U67" s="9" t="s">
        <v>216</v>
      </c>
      <c r="V67" s="12" t="s">
        <v>657</v>
      </c>
      <c r="W67" s="9" t="s">
        <v>332</v>
      </c>
      <c r="X67" s="9" t="s">
        <v>12</v>
      </c>
      <c r="Y67" s="9">
        <v>53.547542203574501</v>
      </c>
      <c r="Z67" s="9">
        <v>-6.1681302548284798</v>
      </c>
      <c r="AA67" s="9"/>
      <c r="AB67" s="13" t="s">
        <v>438</v>
      </c>
      <c r="AC67" s="9" t="s">
        <v>15</v>
      </c>
      <c r="AD67" s="14">
        <v>45644</v>
      </c>
      <c r="AE67" s="9">
        <v>2024</v>
      </c>
      <c r="AF67" s="14">
        <v>45708</v>
      </c>
      <c r="AG67" s="9">
        <v>64</v>
      </c>
      <c r="AH67" s="14">
        <v>47534</v>
      </c>
      <c r="AI67" s="9" t="s">
        <v>76</v>
      </c>
      <c r="AJ67" s="9">
        <v>2573.3000000000002</v>
      </c>
      <c r="AK67" s="9">
        <v>7.28</v>
      </c>
      <c r="AL67" s="9" t="s">
        <v>19</v>
      </c>
      <c r="AM67" s="71"/>
      <c r="AN67" s="9" t="s">
        <v>24</v>
      </c>
      <c r="AO67" s="15" t="s">
        <v>333</v>
      </c>
      <c r="AP67" s="12" t="s">
        <v>396</v>
      </c>
      <c r="AQ67" s="12"/>
      <c r="AR67" s="16"/>
      <c r="AS67" s="9" t="s">
        <v>738</v>
      </c>
      <c r="AT67" s="17" t="s">
        <v>453</v>
      </c>
      <c r="AU67" s="17"/>
      <c r="AV67" s="76"/>
      <c r="AW67">
        <v>1</v>
      </c>
      <c r="AX67">
        <v>1</v>
      </c>
      <c r="AY67">
        <v>1</v>
      </c>
      <c r="AZ67">
        <v>0</v>
      </c>
      <c r="BA67">
        <v>0</v>
      </c>
      <c r="BB67">
        <v>0</v>
      </c>
      <c r="BC67" s="75"/>
      <c r="BD67" s="9"/>
      <c r="BE67" s="9"/>
      <c r="BF67" s="9"/>
      <c r="BG67" s="9"/>
      <c r="BH67" s="9"/>
      <c r="BI67" s="9"/>
      <c r="BJ67" s="9"/>
      <c r="BK67" s="9"/>
      <c r="BL67" s="9"/>
      <c r="BM67" s="9"/>
      <c r="BN67" s="73"/>
      <c r="BO67">
        <v>0</v>
      </c>
      <c r="BP67">
        <v>0</v>
      </c>
      <c r="BQ67">
        <v>0</v>
      </c>
      <c r="BR67">
        <v>0</v>
      </c>
      <c r="BS67">
        <v>0</v>
      </c>
      <c r="BT67">
        <v>0</v>
      </c>
      <c r="BU67">
        <v>0</v>
      </c>
      <c r="BV67">
        <v>0</v>
      </c>
    </row>
    <row r="68" spans="1:74" ht="15" customHeight="1" x14ac:dyDescent="0.25">
      <c r="A68" s="9">
        <v>96</v>
      </c>
      <c r="B68" s="9">
        <v>1385275</v>
      </c>
      <c r="C68" s="77" t="s">
        <v>757</v>
      </c>
      <c r="D68" s="68">
        <v>105000</v>
      </c>
      <c r="E68" s="11"/>
      <c r="F68" s="78" t="s">
        <v>758</v>
      </c>
      <c r="G68" s="9" t="s">
        <v>72</v>
      </c>
      <c r="H68" s="9" t="s">
        <v>72</v>
      </c>
      <c r="I68" s="9"/>
      <c r="J68" s="9"/>
      <c r="K68" s="9" t="s">
        <v>72</v>
      </c>
      <c r="L68" s="9" t="s">
        <v>72</v>
      </c>
      <c r="M68" s="9" t="s">
        <v>72</v>
      </c>
      <c r="N68" s="9" t="s">
        <v>72</v>
      </c>
      <c r="O68" s="9" t="s">
        <v>72</v>
      </c>
      <c r="P68" s="9"/>
      <c r="Q68" s="9"/>
      <c r="R68" s="9"/>
      <c r="S68" s="9"/>
      <c r="T68" s="9"/>
      <c r="U68" s="9" t="s">
        <v>218</v>
      </c>
      <c r="V68" s="12" t="s">
        <v>219</v>
      </c>
      <c r="W68" s="9" t="s">
        <v>243</v>
      </c>
      <c r="X68" s="9" t="s">
        <v>65</v>
      </c>
      <c r="Y68" s="13">
        <v>52.606458075816882</v>
      </c>
      <c r="Z68" s="9">
        <v>-7.8442754489348996</v>
      </c>
      <c r="AA68" s="9"/>
      <c r="AB68" s="13" t="s">
        <v>438</v>
      </c>
      <c r="AC68" s="14" t="s">
        <v>15</v>
      </c>
      <c r="AD68" s="14">
        <v>45670</v>
      </c>
      <c r="AE68" s="14">
        <v>2025</v>
      </c>
      <c r="AF68" s="14">
        <v>46059</v>
      </c>
      <c r="AG68" s="9">
        <v>389</v>
      </c>
      <c r="AH68" s="14">
        <v>47885</v>
      </c>
      <c r="AI68" s="9" t="s">
        <v>76</v>
      </c>
      <c r="AJ68" s="9">
        <v>16821</v>
      </c>
      <c r="AK68" s="15">
        <v>6.3</v>
      </c>
      <c r="AL68" s="12" t="s">
        <v>42</v>
      </c>
      <c r="AM68" s="71"/>
      <c r="AN68" s="9" t="s">
        <v>24</v>
      </c>
      <c r="AO68" s="79" t="s">
        <v>244</v>
      </c>
      <c r="AP68" s="12" t="s">
        <v>759</v>
      </c>
      <c r="AQ68" s="16"/>
      <c r="AR68" s="16"/>
      <c r="AS68" s="1" t="s">
        <v>24</v>
      </c>
      <c r="AT68" s="17"/>
      <c r="AU68" s="9"/>
      <c r="AV68" s="9"/>
      <c r="AW68">
        <v>1</v>
      </c>
      <c r="AX68">
        <v>0</v>
      </c>
      <c r="AY68">
        <v>1</v>
      </c>
      <c r="AZ68">
        <v>0</v>
      </c>
      <c r="BA68">
        <v>1</v>
      </c>
      <c r="BB68">
        <v>0</v>
      </c>
      <c r="BC68"/>
      <c r="BD68" s="9"/>
      <c r="BE68" s="9"/>
      <c r="BF68" s="9"/>
      <c r="BG68" s="9"/>
      <c r="BH68" s="9"/>
      <c r="BI68" s="9"/>
      <c r="BJ68" s="9"/>
      <c r="BK68" s="9"/>
      <c r="BL68" s="9"/>
      <c r="BM68" s="9"/>
      <c r="BN68" s="9"/>
      <c r="BO68" s="9"/>
      <c r="BP68" s="9"/>
      <c r="BQ68" s="9"/>
      <c r="BR68" s="9"/>
      <c r="BS68" s="9"/>
      <c r="BT68" s="9"/>
      <c r="BU68" s="9"/>
      <c r="BV68" s="9"/>
    </row>
    <row r="69" spans="1:74" ht="15" customHeight="1" x14ac:dyDescent="0.25">
      <c r="A69" s="9">
        <v>98</v>
      </c>
      <c r="B69" s="9" t="s">
        <v>221</v>
      </c>
      <c r="C69" s="9" t="s">
        <v>634</v>
      </c>
      <c r="D69" s="68">
        <v>90000</v>
      </c>
      <c r="E69" s="69">
        <v>40</v>
      </c>
      <c r="F69" s="70" t="s">
        <v>635</v>
      </c>
      <c r="G69" s="9"/>
      <c r="H69" s="9" t="s">
        <v>72</v>
      </c>
      <c r="I69" s="9" t="s">
        <v>72</v>
      </c>
      <c r="J69" s="9"/>
      <c r="K69" s="9"/>
      <c r="L69" s="9"/>
      <c r="M69" s="9"/>
      <c r="N69" s="9"/>
      <c r="O69" s="9"/>
      <c r="P69" s="9"/>
      <c r="Q69" s="9"/>
      <c r="R69" s="9"/>
      <c r="S69" s="9"/>
      <c r="T69" s="11" t="s">
        <v>636</v>
      </c>
      <c r="U69" s="9" t="s">
        <v>220</v>
      </c>
      <c r="V69" s="12" t="s">
        <v>222</v>
      </c>
      <c r="W69" s="9" t="s">
        <v>342</v>
      </c>
      <c r="X69" s="9" t="s">
        <v>55</v>
      </c>
      <c r="Y69" s="9">
        <v>52.435542181788144</v>
      </c>
      <c r="Z69" s="9">
        <v>-8.7534950390445019</v>
      </c>
      <c r="AA69" s="9"/>
      <c r="AB69" s="13" t="s">
        <v>438</v>
      </c>
      <c r="AC69" s="9" t="s">
        <v>15</v>
      </c>
      <c r="AD69" s="14">
        <v>45740</v>
      </c>
      <c r="AE69" s="9">
        <v>2025</v>
      </c>
      <c r="AF69" s="14">
        <v>45791</v>
      </c>
      <c r="AG69" s="9">
        <v>51</v>
      </c>
      <c r="AH69" s="14">
        <v>47617</v>
      </c>
      <c r="AI69" s="9" t="s">
        <v>76</v>
      </c>
      <c r="AJ69" s="9">
        <v>5903</v>
      </c>
      <c r="AK69" s="9">
        <v>5.29</v>
      </c>
      <c r="AL69" s="9" t="s">
        <v>37</v>
      </c>
      <c r="AM69" s="71"/>
      <c r="AN69" s="9" t="s">
        <v>24</v>
      </c>
      <c r="AO69" s="15" t="s">
        <v>343</v>
      </c>
      <c r="AP69" s="12" t="s">
        <v>397</v>
      </c>
      <c r="AQ69" s="12"/>
      <c r="AR69" s="16"/>
      <c r="AS69" s="9" t="s">
        <v>738</v>
      </c>
      <c r="AT69" s="17" t="s">
        <v>453</v>
      </c>
      <c r="AU69" s="17"/>
      <c r="AV69" s="76"/>
      <c r="AW69">
        <v>1</v>
      </c>
      <c r="AX69">
        <v>1</v>
      </c>
      <c r="AY69">
        <v>1</v>
      </c>
      <c r="AZ69">
        <v>1</v>
      </c>
      <c r="BA69">
        <v>1</v>
      </c>
      <c r="BB69">
        <v>0</v>
      </c>
      <c r="BC69" s="75"/>
      <c r="BD69" s="9"/>
      <c r="BE69" s="9"/>
      <c r="BF69" s="9"/>
      <c r="BG69" s="9"/>
      <c r="BH69" s="9"/>
      <c r="BI69" s="9"/>
      <c r="BJ69" s="9"/>
      <c r="BK69" s="9"/>
      <c r="BL69" s="9"/>
      <c r="BM69" s="9"/>
      <c r="BN69" s="73"/>
      <c r="BO69">
        <v>0</v>
      </c>
      <c r="BP69">
        <v>0</v>
      </c>
      <c r="BQ69">
        <v>0</v>
      </c>
      <c r="BR69">
        <v>0</v>
      </c>
      <c r="BS69">
        <v>0</v>
      </c>
      <c r="BT69">
        <v>0</v>
      </c>
      <c r="BU69">
        <v>0</v>
      </c>
      <c r="BV69">
        <v>0</v>
      </c>
    </row>
    <row r="70" spans="1:74" ht="15" customHeight="1" x14ac:dyDescent="0.25">
      <c r="A70" s="9">
        <v>99</v>
      </c>
      <c r="B70" s="9" t="s">
        <v>224</v>
      </c>
      <c r="C70" s="9" t="s">
        <v>637</v>
      </c>
      <c r="D70" s="68">
        <v>90000</v>
      </c>
      <c r="E70" s="69">
        <v>50</v>
      </c>
      <c r="F70" s="70" t="s">
        <v>638</v>
      </c>
      <c r="G70" s="9"/>
      <c r="H70" s="9" t="s">
        <v>72</v>
      </c>
      <c r="I70" s="9"/>
      <c r="J70" s="9" t="s">
        <v>72</v>
      </c>
      <c r="K70" s="9"/>
      <c r="L70" s="9" t="s">
        <v>72</v>
      </c>
      <c r="M70" s="9" t="s">
        <v>72</v>
      </c>
      <c r="N70" s="9" t="s">
        <v>72</v>
      </c>
      <c r="O70" s="9" t="s">
        <v>72</v>
      </c>
      <c r="P70" s="9"/>
      <c r="Q70" s="9" t="s">
        <v>72</v>
      </c>
      <c r="R70" s="9"/>
      <c r="S70" s="9"/>
      <c r="T70" s="11"/>
      <c r="U70" s="9" t="s">
        <v>223</v>
      </c>
      <c r="V70" s="12" t="s">
        <v>225</v>
      </c>
      <c r="W70" s="9" t="s">
        <v>344</v>
      </c>
      <c r="X70" s="9" t="s">
        <v>52</v>
      </c>
      <c r="Y70" s="9">
        <v>52.7870411160606</v>
      </c>
      <c r="Z70" s="9">
        <v>-6.1909611890802747</v>
      </c>
      <c r="AA70" s="9"/>
      <c r="AB70" s="13" t="s">
        <v>438</v>
      </c>
      <c r="AC70" s="9" t="s">
        <v>15</v>
      </c>
      <c r="AD70" s="14">
        <v>45750</v>
      </c>
      <c r="AE70" s="9">
        <v>2025</v>
      </c>
      <c r="AF70" s="14">
        <v>45805</v>
      </c>
      <c r="AG70" s="9">
        <v>55</v>
      </c>
      <c r="AH70" s="14">
        <v>47631</v>
      </c>
      <c r="AI70" s="9" t="s">
        <v>76</v>
      </c>
      <c r="AJ70" s="9">
        <v>3482</v>
      </c>
      <c r="AK70" s="9">
        <v>4.0199999999999996</v>
      </c>
      <c r="AL70" s="9" t="s">
        <v>46</v>
      </c>
      <c r="AM70" s="71"/>
      <c r="AN70" s="9" t="s">
        <v>24</v>
      </c>
      <c r="AO70" s="15" t="s">
        <v>345</v>
      </c>
      <c r="AP70" s="12" t="s">
        <v>398</v>
      </c>
      <c r="AQ70" s="12"/>
      <c r="AR70" s="16"/>
      <c r="AS70" s="9" t="s">
        <v>738</v>
      </c>
      <c r="AT70" s="17" t="s">
        <v>453</v>
      </c>
      <c r="AU70" s="17"/>
      <c r="AV70" s="76"/>
      <c r="AW70">
        <v>1</v>
      </c>
      <c r="AX70">
        <v>1</v>
      </c>
      <c r="AY70">
        <v>1</v>
      </c>
      <c r="AZ70">
        <v>0</v>
      </c>
      <c r="BA70">
        <v>1</v>
      </c>
      <c r="BB70">
        <v>1</v>
      </c>
      <c r="BC70" s="75"/>
      <c r="BD70" s="9"/>
      <c r="BE70" s="9"/>
      <c r="BF70" s="9"/>
      <c r="BG70" s="9"/>
      <c r="BH70" s="9"/>
      <c r="BI70" s="9"/>
      <c r="BJ70" s="9"/>
      <c r="BK70" s="9"/>
      <c r="BL70" s="9"/>
      <c r="BM70" s="9"/>
      <c r="BN70" s="73"/>
      <c r="BO70">
        <v>0</v>
      </c>
      <c r="BP70">
        <v>0</v>
      </c>
      <c r="BQ70">
        <v>0</v>
      </c>
      <c r="BR70">
        <v>0</v>
      </c>
      <c r="BS70">
        <v>0</v>
      </c>
      <c r="BT70">
        <v>0</v>
      </c>
      <c r="BU70">
        <v>0</v>
      </c>
      <c r="BV70">
        <v>0</v>
      </c>
    </row>
    <row r="71" spans="1:74" ht="15" customHeight="1" x14ac:dyDescent="0.25">
      <c r="A71" s="9">
        <v>101</v>
      </c>
      <c r="B71" s="9" t="s">
        <v>227</v>
      </c>
      <c r="C71" s="9" t="s">
        <v>634</v>
      </c>
      <c r="D71" s="68">
        <v>90000</v>
      </c>
      <c r="E71" s="69">
        <v>40</v>
      </c>
      <c r="F71" s="70" t="s">
        <v>658</v>
      </c>
      <c r="G71" s="9">
        <v>20000</v>
      </c>
      <c r="H71" s="9">
        <v>10000</v>
      </c>
      <c r="I71" s="9">
        <v>18000</v>
      </c>
      <c r="J71" s="9">
        <v>50000</v>
      </c>
      <c r="K71" s="9"/>
      <c r="L71" s="9">
        <v>5500</v>
      </c>
      <c r="M71" s="9">
        <v>10000</v>
      </c>
      <c r="N71" s="9">
        <v>5000</v>
      </c>
      <c r="O71" s="9">
        <v>11000</v>
      </c>
      <c r="P71" s="9"/>
      <c r="Q71" s="9">
        <v>5500</v>
      </c>
      <c r="R71" s="9"/>
      <c r="S71" s="9"/>
      <c r="T71" s="7" t="s">
        <v>760</v>
      </c>
      <c r="U71" s="9" t="s">
        <v>226</v>
      </c>
      <c r="V71" s="12" t="s">
        <v>433</v>
      </c>
      <c r="W71" s="9" t="s">
        <v>349</v>
      </c>
      <c r="X71" s="9" t="s">
        <v>53</v>
      </c>
      <c r="Y71" s="9">
        <v>52.939832250511202</v>
      </c>
      <c r="Z71" s="9">
        <v>-6.8568439223003903</v>
      </c>
      <c r="AA71" s="9"/>
      <c r="AB71" s="13" t="s">
        <v>438</v>
      </c>
      <c r="AC71" s="9" t="s">
        <v>15</v>
      </c>
      <c r="AD71" s="14">
        <v>45881</v>
      </c>
      <c r="AE71" s="9">
        <v>2025</v>
      </c>
      <c r="AF71" s="14">
        <v>45932</v>
      </c>
      <c r="AG71" s="9">
        <v>51</v>
      </c>
      <c r="AH71" s="14">
        <v>47758</v>
      </c>
      <c r="AI71" s="9" t="s">
        <v>76</v>
      </c>
      <c r="AJ71" s="9">
        <v>6007</v>
      </c>
      <c r="AK71" s="9">
        <v>5.12</v>
      </c>
      <c r="AL71" s="9" t="s">
        <v>28</v>
      </c>
      <c r="AM71" s="71"/>
      <c r="AN71" s="9" t="s">
        <v>24</v>
      </c>
      <c r="AO71" s="27" t="s">
        <v>350</v>
      </c>
      <c r="AP71" s="12" t="s">
        <v>399</v>
      </c>
      <c r="AQ71" s="12"/>
      <c r="AR71" s="28"/>
      <c r="AS71" s="9" t="s">
        <v>738</v>
      </c>
      <c r="AT71" s="17" t="s">
        <v>453</v>
      </c>
      <c r="AU71" s="17"/>
      <c r="AV71" s="76"/>
      <c r="AW71">
        <v>1</v>
      </c>
      <c r="AX71">
        <v>0</v>
      </c>
      <c r="AY71">
        <v>1</v>
      </c>
      <c r="AZ71">
        <v>1</v>
      </c>
      <c r="BA71">
        <v>0</v>
      </c>
      <c r="BB71">
        <v>0</v>
      </c>
      <c r="BC71" s="75"/>
      <c r="BD71" s="9"/>
      <c r="BE71" s="9"/>
      <c r="BF71" s="9"/>
      <c r="BG71" s="9"/>
      <c r="BH71" s="9"/>
      <c r="BI71" s="9"/>
      <c r="BJ71" s="9"/>
      <c r="BK71" s="9"/>
      <c r="BL71" s="9"/>
      <c r="BM71" s="9"/>
      <c r="BN71" s="73"/>
      <c r="BO71">
        <v>0</v>
      </c>
      <c r="BP71">
        <v>0</v>
      </c>
      <c r="BQ71">
        <v>0</v>
      </c>
      <c r="BR71">
        <v>0</v>
      </c>
      <c r="BS71">
        <v>0</v>
      </c>
      <c r="BT71">
        <v>0</v>
      </c>
      <c r="BU71">
        <v>0</v>
      </c>
      <c r="BV71">
        <v>0</v>
      </c>
    </row>
    <row r="72" spans="1:74" ht="15" customHeight="1" x14ac:dyDescent="0.25">
      <c r="A72" s="9">
        <v>105</v>
      </c>
      <c r="B72" s="9" t="s">
        <v>402</v>
      </c>
      <c r="C72" s="9" t="s">
        <v>639</v>
      </c>
      <c r="D72" s="68">
        <v>6167</v>
      </c>
      <c r="E72" s="69">
        <v>5.3</v>
      </c>
      <c r="F72" s="70" t="s">
        <v>640</v>
      </c>
      <c r="G72" s="9"/>
      <c r="H72" s="9"/>
      <c r="I72" s="9"/>
      <c r="J72" s="9"/>
      <c r="K72" s="9"/>
      <c r="L72" s="9"/>
      <c r="M72" s="9"/>
      <c r="N72" s="9"/>
      <c r="O72" s="9"/>
      <c r="P72" s="9"/>
      <c r="Q72" s="9"/>
      <c r="R72" s="9"/>
      <c r="S72" s="9"/>
      <c r="T72" s="7" t="s">
        <v>761</v>
      </c>
      <c r="U72" s="9" t="s">
        <v>400</v>
      </c>
      <c r="V72" s="12" t="s">
        <v>401</v>
      </c>
      <c r="W72" s="9" t="s">
        <v>403</v>
      </c>
      <c r="X72" s="9" t="s">
        <v>63</v>
      </c>
      <c r="Y72" s="9">
        <v>54.313190001938402</v>
      </c>
      <c r="Z72" s="9">
        <v>-6.9251614782733002</v>
      </c>
      <c r="AA72" s="9" t="s">
        <v>16</v>
      </c>
      <c r="AB72" s="13" t="s">
        <v>438</v>
      </c>
      <c r="AC72" s="9" t="s">
        <v>25</v>
      </c>
      <c r="AD72" s="14">
        <v>43599</v>
      </c>
      <c r="AE72" s="9">
        <v>2019</v>
      </c>
      <c r="AF72" s="14">
        <v>44001</v>
      </c>
      <c r="AG72" s="9">
        <v>402</v>
      </c>
      <c r="AH72" s="14">
        <v>45827</v>
      </c>
      <c r="AI72" s="9" t="s">
        <v>73</v>
      </c>
      <c r="AJ72" s="9"/>
      <c r="AK72" s="9"/>
      <c r="AL72" s="9" t="s">
        <v>40</v>
      </c>
      <c r="AM72" s="71"/>
      <c r="AN72" s="9" t="s">
        <v>24</v>
      </c>
      <c r="AO72" s="29" t="s">
        <v>404</v>
      </c>
      <c r="AP72" s="12" t="s">
        <v>463</v>
      </c>
      <c r="AQ72" s="12"/>
      <c r="AR72" s="28"/>
      <c r="AS72" s="9" t="s">
        <v>738</v>
      </c>
      <c r="AT72" s="17" t="s">
        <v>439</v>
      </c>
      <c r="AU72" s="12" t="s">
        <v>464</v>
      </c>
      <c r="AV72" s="72"/>
      <c r="AW72">
        <v>1</v>
      </c>
      <c r="AX72">
        <v>0</v>
      </c>
      <c r="AY72">
        <v>0</v>
      </c>
      <c r="AZ72">
        <v>1</v>
      </c>
      <c r="BA72">
        <v>0</v>
      </c>
      <c r="BB72">
        <v>1</v>
      </c>
      <c r="BC72" s="75"/>
      <c r="BD72" s="9"/>
      <c r="BE72" s="9"/>
      <c r="BF72" s="9"/>
      <c r="BG72" s="9"/>
      <c r="BH72" s="9"/>
      <c r="BI72" s="9"/>
      <c r="BJ72" s="9"/>
      <c r="BK72" s="9"/>
      <c r="BL72" s="9"/>
      <c r="BM72" s="9"/>
      <c r="BN72" s="73"/>
      <c r="BO72">
        <v>1</v>
      </c>
      <c r="BP72">
        <v>1</v>
      </c>
      <c r="BQ72">
        <v>1</v>
      </c>
      <c r="BR72">
        <v>0</v>
      </c>
      <c r="BS72">
        <v>1</v>
      </c>
      <c r="BT72">
        <v>1</v>
      </c>
      <c r="BU72">
        <v>1</v>
      </c>
      <c r="BV72">
        <v>0</v>
      </c>
    </row>
    <row r="73" spans="1:74" ht="15" customHeight="1" x14ac:dyDescent="0.25">
      <c r="A73" s="9">
        <v>110</v>
      </c>
      <c r="B73" s="9">
        <v>13410</v>
      </c>
      <c r="C73" s="9" t="s">
        <v>655</v>
      </c>
      <c r="D73" s="68">
        <v>46000</v>
      </c>
      <c r="E73" s="69">
        <v>25</v>
      </c>
      <c r="F73" s="70" t="s">
        <v>762</v>
      </c>
      <c r="G73" s="9"/>
      <c r="H73" s="9"/>
      <c r="I73" s="9">
        <v>23000</v>
      </c>
      <c r="J73" s="9"/>
      <c r="K73" s="9"/>
      <c r="L73" s="9" t="s">
        <v>72</v>
      </c>
      <c r="M73" s="9" t="s">
        <v>72</v>
      </c>
      <c r="N73" s="9"/>
      <c r="O73" s="9"/>
      <c r="P73" s="9"/>
      <c r="Q73" s="9" t="s">
        <v>72</v>
      </c>
      <c r="R73" s="9" t="s">
        <v>72</v>
      </c>
      <c r="S73" s="9" t="s">
        <v>72</v>
      </c>
      <c r="T73" s="11"/>
      <c r="U73" s="9" t="s">
        <v>465</v>
      </c>
      <c r="V73" s="12" t="s">
        <v>466</v>
      </c>
      <c r="W73" s="9" t="s">
        <v>467</v>
      </c>
      <c r="X73" s="9" t="s">
        <v>53</v>
      </c>
      <c r="Y73" s="9">
        <v>53.075446054931703</v>
      </c>
      <c r="Z73" s="9">
        <v>-6.93598369247003</v>
      </c>
      <c r="AA73" s="9"/>
      <c r="AB73" s="13" t="s">
        <v>473</v>
      </c>
      <c r="AC73" s="9" t="s">
        <v>17</v>
      </c>
      <c r="AD73" s="14">
        <v>41422</v>
      </c>
      <c r="AE73" s="9">
        <v>2013</v>
      </c>
      <c r="AF73" s="14">
        <v>41523</v>
      </c>
      <c r="AG73" s="9">
        <v>101</v>
      </c>
      <c r="AH73" s="14">
        <v>43248</v>
      </c>
      <c r="AI73" s="9" t="s">
        <v>73</v>
      </c>
      <c r="AJ73" s="9"/>
      <c r="AK73" s="9"/>
      <c r="AL73" s="9" t="s">
        <v>28</v>
      </c>
      <c r="AM73" s="71">
        <v>17599</v>
      </c>
      <c r="AN73" s="9" t="s">
        <v>24</v>
      </c>
      <c r="AO73" s="29" t="s">
        <v>468</v>
      </c>
      <c r="AP73" s="12"/>
      <c r="AQ73" s="12" t="s">
        <v>469</v>
      </c>
      <c r="AR73" s="28" t="s">
        <v>470</v>
      </c>
      <c r="AS73" s="9" t="s">
        <v>738</v>
      </c>
      <c r="AT73" s="17" t="s">
        <v>439</v>
      </c>
      <c r="AU73" s="12" t="s">
        <v>471</v>
      </c>
      <c r="AV73" s="72"/>
      <c r="AW73" s="9"/>
      <c r="AX73" s="9"/>
      <c r="AY73" s="9"/>
      <c r="AZ73" s="9"/>
      <c r="BA73" s="9"/>
      <c r="BB73" s="9"/>
      <c r="BC73" s="73"/>
      <c r="BD73">
        <v>1</v>
      </c>
      <c r="BE73">
        <v>1</v>
      </c>
      <c r="BF73">
        <v>1</v>
      </c>
      <c r="BG73">
        <v>1</v>
      </c>
      <c r="BH73">
        <v>1</v>
      </c>
      <c r="BI73">
        <v>1</v>
      </c>
      <c r="BJ73">
        <v>1</v>
      </c>
      <c r="BK73">
        <v>1</v>
      </c>
      <c r="BL73">
        <v>1</v>
      </c>
      <c r="BM73">
        <v>0</v>
      </c>
      <c r="BN73" s="73"/>
      <c r="BO73">
        <v>0</v>
      </c>
      <c r="BP73">
        <v>0</v>
      </c>
      <c r="BQ73">
        <v>0</v>
      </c>
      <c r="BR73">
        <v>0</v>
      </c>
      <c r="BS73">
        <v>1</v>
      </c>
      <c r="BT73">
        <v>1</v>
      </c>
      <c r="BU73">
        <v>0</v>
      </c>
      <c r="BV73">
        <v>0</v>
      </c>
    </row>
    <row r="74" spans="1:74" ht="15" customHeight="1" x14ac:dyDescent="0.25">
      <c r="A74" s="9">
        <v>111</v>
      </c>
      <c r="B74" s="9">
        <v>10360</v>
      </c>
      <c r="C74" s="9" t="s">
        <v>661</v>
      </c>
      <c r="D74" s="80">
        <v>14500</v>
      </c>
      <c r="E74" s="81">
        <v>4.37</v>
      </c>
      <c r="F74" s="70" t="s">
        <v>664</v>
      </c>
      <c r="G74" s="9"/>
      <c r="H74" s="9"/>
      <c r="I74" s="9"/>
      <c r="J74" s="9"/>
      <c r="K74" s="9"/>
      <c r="L74" s="9"/>
      <c r="M74" s="9"/>
      <c r="N74" s="9"/>
      <c r="O74" s="9"/>
      <c r="P74" s="9"/>
      <c r="Q74" s="9">
        <v>24000</v>
      </c>
      <c r="R74" s="9"/>
      <c r="S74" s="9"/>
      <c r="T74" s="11"/>
      <c r="U74" s="12" t="s">
        <v>670</v>
      </c>
      <c r="V74" s="12" t="s">
        <v>662</v>
      </c>
      <c r="W74" s="9" t="s">
        <v>663</v>
      </c>
      <c r="X74" s="9" t="s">
        <v>51</v>
      </c>
      <c r="Y74" s="9" t="s">
        <v>672</v>
      </c>
      <c r="Z74" s="9">
        <v>-7.3081747384689102</v>
      </c>
      <c r="AA74" s="9"/>
      <c r="AB74" s="13" t="s">
        <v>472</v>
      </c>
      <c r="AC74" s="9" t="s">
        <v>17</v>
      </c>
      <c r="AD74" s="14">
        <v>40366</v>
      </c>
      <c r="AE74" s="9">
        <v>2010</v>
      </c>
      <c r="AF74" s="14">
        <v>40636</v>
      </c>
      <c r="AG74" s="9">
        <v>270</v>
      </c>
      <c r="AH74" s="14">
        <v>42192</v>
      </c>
      <c r="AI74" s="9" t="s">
        <v>73</v>
      </c>
      <c r="AJ74" s="9"/>
      <c r="AK74" s="9"/>
      <c r="AL74" s="9" t="s">
        <v>36</v>
      </c>
      <c r="AM74" s="71"/>
      <c r="AN74" s="9" t="s">
        <v>24</v>
      </c>
      <c r="AO74" s="32" t="s">
        <v>483</v>
      </c>
      <c r="AP74" s="12"/>
      <c r="AQ74" s="12" t="s">
        <v>665</v>
      </c>
      <c r="AR74" s="28" t="s">
        <v>666</v>
      </c>
      <c r="AS74" s="12" t="s">
        <v>24</v>
      </c>
      <c r="AT74" s="9"/>
      <c r="AU74" s="17"/>
      <c r="AV74" s="17"/>
      <c r="AW74" s="9"/>
      <c r="AX74" s="9"/>
      <c r="AY74" s="9"/>
      <c r="AZ74" s="9"/>
      <c r="BA74" s="9"/>
      <c r="BB74" s="9"/>
      <c r="BC74" s="9"/>
      <c r="BD74">
        <v>1</v>
      </c>
      <c r="BE74">
        <v>1</v>
      </c>
      <c r="BF74">
        <v>1</v>
      </c>
      <c r="BG74">
        <v>1</v>
      </c>
      <c r="BH74">
        <v>1</v>
      </c>
      <c r="BI74">
        <v>1</v>
      </c>
      <c r="BJ74">
        <v>1</v>
      </c>
      <c r="BK74">
        <v>0</v>
      </c>
      <c r="BL74">
        <v>1</v>
      </c>
      <c r="BM74">
        <v>0</v>
      </c>
      <c r="BN74" s="9"/>
      <c r="BO74" s="9"/>
      <c r="BP74" s="9"/>
      <c r="BQ74" s="9"/>
      <c r="BR74" s="9"/>
      <c r="BS74" s="9"/>
      <c r="BT74" s="9"/>
      <c r="BU74" s="9"/>
      <c r="BV74" s="9"/>
    </row>
  </sheetData>
  <sheetProtection autoFilter="0" pivotTables="0"/>
  <conditionalFormatting sqref="B39 B13">
    <cfRule type="duplicateValues" dxfId="4" priority="744"/>
  </conditionalFormatting>
  <conditionalFormatting sqref="Z68">
    <cfRule type="expression" dxfId="3" priority="740">
      <formula>OR(Z68="Plans Granted", Z68="Commenced", Z68="Completed")</formula>
    </cfRule>
  </conditionalFormatting>
  <conditionalFormatting sqref="AC2:AC34 AC36:AC73 AG74">
    <cfRule type="expression" dxfId="2" priority="742">
      <formula>OR(AC2="Plans Granted", AC2="Commenced", AC2="Completed")</formula>
    </cfRule>
  </conditionalFormatting>
  <conditionalFormatting sqref="AJ68">
    <cfRule type="cellIs" dxfId="1" priority="741" operator="equal">
      <formula>"y"</formula>
    </cfRule>
  </conditionalFormatting>
  <conditionalFormatting sqref="AN1:AN34 AN36:AN67 AK68 AN69:AN73">
    <cfRule type="cellIs" dxfId="0" priority="743" operator="equal">
      <formula>"y"</formula>
    </cfRule>
  </conditionalFormatting>
  <conditionalFormatting sqref="AW8">
    <cfRule type="colorScale" priority="730">
      <colorScale>
        <cfvo type="num" val="0"/>
        <cfvo type="num" val="0.5"/>
        <cfvo type="num" val="1"/>
        <color rgb="FFFFFFFF"/>
        <color rgb="FFFFE699"/>
        <color rgb="FFED7D31"/>
      </colorScale>
    </cfRule>
  </conditionalFormatting>
  <conditionalFormatting sqref="AW11">
    <cfRule type="colorScale" priority="725">
      <colorScale>
        <cfvo type="num" val="0"/>
        <cfvo type="num" val="0.5"/>
        <cfvo type="num" val="1"/>
        <color rgb="FFFFFFFF"/>
        <color rgb="FFFFE699"/>
        <color rgb="FFED7D31"/>
      </colorScale>
    </cfRule>
  </conditionalFormatting>
  <conditionalFormatting sqref="AW12">
    <cfRule type="colorScale" priority="720">
      <colorScale>
        <cfvo type="num" val="0"/>
        <cfvo type="num" val="0.5"/>
        <cfvo type="num" val="1"/>
        <color rgb="FFFFFFFF"/>
        <color rgb="FFFFE699"/>
        <color rgb="FFED7D31"/>
      </colorScale>
    </cfRule>
  </conditionalFormatting>
  <conditionalFormatting sqref="AW16">
    <cfRule type="colorScale" priority="715">
      <colorScale>
        <cfvo type="num" val="0"/>
        <cfvo type="num" val="0.5"/>
        <cfvo type="num" val="1"/>
        <color rgb="FFFFFFFF"/>
        <color rgb="FFFFE699"/>
        <color rgb="FFED7D31"/>
      </colorScale>
    </cfRule>
  </conditionalFormatting>
  <conditionalFormatting sqref="AW23">
    <cfRule type="colorScale" priority="710">
      <colorScale>
        <cfvo type="num" val="0"/>
        <cfvo type="num" val="0.5"/>
        <cfvo type="num" val="1"/>
        <color rgb="FFFFFFFF"/>
        <color rgb="FFFFE699"/>
        <color rgb="FFED7D31"/>
      </colorScale>
    </cfRule>
  </conditionalFormatting>
  <conditionalFormatting sqref="AW35">
    <cfRule type="colorScale" priority="704">
      <colorScale>
        <cfvo type="num" val="0"/>
        <cfvo type="num" val="0.5"/>
        <cfvo type="num" val="1"/>
        <color rgb="FFFFFFFF"/>
        <color rgb="FFFFE699"/>
        <color rgb="FFED7D31"/>
      </colorScale>
    </cfRule>
  </conditionalFormatting>
  <conditionalFormatting sqref="AW39">
    <cfRule type="colorScale" priority="705">
      <colorScale>
        <cfvo type="num" val="0"/>
        <cfvo type="num" val="0.5"/>
        <cfvo type="num" val="1"/>
        <color rgb="FFFFFFFF"/>
        <color rgb="FFFFE699"/>
        <color rgb="FFED7D31"/>
      </colorScale>
    </cfRule>
  </conditionalFormatting>
  <conditionalFormatting sqref="AW40">
    <cfRule type="colorScale" priority="699">
      <colorScale>
        <cfvo type="num" val="0"/>
        <cfvo type="num" val="0.5"/>
        <cfvo type="num" val="1"/>
        <color rgb="FFFFFFFF"/>
        <color rgb="FFFFE699"/>
        <color rgb="FFED7D31"/>
      </colorScale>
    </cfRule>
  </conditionalFormatting>
  <conditionalFormatting sqref="AW46">
    <cfRule type="colorScale" priority="694">
      <colorScale>
        <cfvo type="num" val="0"/>
        <cfvo type="num" val="0.5"/>
        <cfvo type="num" val="1"/>
        <color rgb="FFFFFFFF"/>
        <color rgb="FFFFE699"/>
        <color rgb="FFED7D31"/>
      </colorScale>
    </cfRule>
  </conditionalFormatting>
  <conditionalFormatting sqref="AW52">
    <cfRule type="colorScale" priority="689">
      <colorScale>
        <cfvo type="num" val="0"/>
        <cfvo type="num" val="0.5"/>
        <cfvo type="num" val="1"/>
        <color rgb="FFFFFFFF"/>
        <color rgb="FFFFE699"/>
        <color rgb="FFED7D31"/>
      </colorScale>
    </cfRule>
  </conditionalFormatting>
  <conditionalFormatting sqref="AW59">
    <cfRule type="colorScale" priority="684">
      <colorScale>
        <cfvo type="num" val="0"/>
        <cfvo type="num" val="0.5"/>
        <cfvo type="num" val="1"/>
        <color rgb="FFFFFFFF"/>
        <color rgb="FFFFE699"/>
        <color rgb="FFED7D31"/>
      </colorScale>
    </cfRule>
  </conditionalFormatting>
  <conditionalFormatting sqref="AW60">
    <cfRule type="colorScale" priority="679">
      <colorScale>
        <cfvo type="num" val="0"/>
        <cfvo type="num" val="0.5"/>
        <cfvo type="num" val="1"/>
        <color rgb="FFFFFFFF"/>
        <color rgb="FFFFE699"/>
        <color rgb="FFED7D31"/>
      </colorScale>
    </cfRule>
  </conditionalFormatting>
  <conditionalFormatting sqref="AW67">
    <cfRule type="colorScale" priority="674">
      <colorScale>
        <cfvo type="num" val="0"/>
        <cfvo type="num" val="0.5"/>
        <cfvo type="num" val="1"/>
        <color rgb="FFFFFFFF"/>
        <color rgb="FFFFE699"/>
        <color rgb="FFED7D31"/>
      </colorScale>
    </cfRule>
  </conditionalFormatting>
  <conditionalFormatting sqref="AW68">
    <cfRule type="colorScale" priority="669">
      <colorScale>
        <cfvo type="num" val="0"/>
        <cfvo type="num" val="0.5"/>
        <cfvo type="num" val="1"/>
        <color rgb="FFFFFFFF"/>
        <color rgb="FFFFE699"/>
        <color rgb="FFED7D31"/>
      </colorScale>
    </cfRule>
  </conditionalFormatting>
  <conditionalFormatting sqref="AW69">
    <cfRule type="colorScale" priority="664">
      <colorScale>
        <cfvo type="num" val="0"/>
        <cfvo type="num" val="0.5"/>
        <cfvo type="num" val="1"/>
        <color rgb="FFFFFFFF"/>
        <color rgb="FFFFE699"/>
        <color rgb="FFED7D31"/>
      </colorScale>
    </cfRule>
  </conditionalFormatting>
  <conditionalFormatting sqref="AW70">
    <cfRule type="colorScale" priority="659">
      <colorScale>
        <cfvo type="num" val="0"/>
        <cfvo type="num" val="0.5"/>
        <cfvo type="num" val="1"/>
        <color rgb="FFFFFFFF"/>
        <color rgb="FFFFE699"/>
        <color rgb="FFED7D31"/>
      </colorScale>
    </cfRule>
  </conditionalFormatting>
  <conditionalFormatting sqref="AW71">
    <cfRule type="colorScale" priority="654">
      <colorScale>
        <cfvo type="num" val="0"/>
        <cfvo type="num" val="0.5"/>
        <cfvo type="num" val="1"/>
        <color rgb="FFFFFFFF"/>
        <color rgb="FFFFE699"/>
        <color rgb="FFED7D31"/>
      </colorScale>
    </cfRule>
  </conditionalFormatting>
  <conditionalFormatting sqref="AW72">
    <cfRule type="colorScale" priority="649">
      <colorScale>
        <cfvo type="num" val="0"/>
        <cfvo type="num" val="0.5"/>
        <cfvo type="num" val="1"/>
        <color rgb="FFFFFFFF"/>
        <color rgb="FFFFE699"/>
        <color rgb="FFED7D31"/>
      </colorScale>
    </cfRule>
  </conditionalFormatting>
  <conditionalFormatting sqref="AX7">
    <cfRule type="colorScale" priority="736">
      <colorScale>
        <cfvo type="num" val="0"/>
        <cfvo type="num" val="0.5"/>
        <cfvo type="num" val="1"/>
        <color rgb="FFFFFFFF"/>
        <color rgb="FFFFE699"/>
        <color rgb="FFED7D31"/>
      </colorScale>
    </cfRule>
  </conditionalFormatting>
  <conditionalFormatting sqref="AX8">
    <cfRule type="colorScale" priority="731">
      <colorScale>
        <cfvo type="num" val="0"/>
        <cfvo type="num" val="0.5"/>
        <cfvo type="num" val="1"/>
        <color rgb="FFFFFFFF"/>
        <color rgb="FFFFE699"/>
        <color rgb="FFED7D31"/>
      </colorScale>
    </cfRule>
  </conditionalFormatting>
  <conditionalFormatting sqref="AX11">
    <cfRule type="colorScale" priority="726">
      <colorScale>
        <cfvo type="num" val="0"/>
        <cfvo type="num" val="0.5"/>
        <cfvo type="num" val="1"/>
        <color rgb="FFFFFFFF"/>
        <color rgb="FFFFE699"/>
        <color rgb="FFED7D31"/>
      </colorScale>
    </cfRule>
  </conditionalFormatting>
  <conditionalFormatting sqref="AX12">
    <cfRule type="colorScale" priority="721">
      <colorScale>
        <cfvo type="num" val="0"/>
        <cfvo type="num" val="0.5"/>
        <cfvo type="num" val="1"/>
        <color rgb="FFFFFFFF"/>
        <color rgb="FFFFE699"/>
        <color rgb="FFED7D31"/>
      </colorScale>
    </cfRule>
  </conditionalFormatting>
  <conditionalFormatting sqref="AX16">
    <cfRule type="colorScale" priority="716">
      <colorScale>
        <cfvo type="num" val="0"/>
        <cfvo type="num" val="0.5"/>
        <cfvo type="num" val="1"/>
        <color rgb="FFFFFFFF"/>
        <color rgb="FFFFE699"/>
        <color rgb="FFED7D31"/>
      </colorScale>
    </cfRule>
  </conditionalFormatting>
  <conditionalFormatting sqref="AX23">
    <cfRule type="colorScale" priority="711">
      <colorScale>
        <cfvo type="num" val="0"/>
        <cfvo type="num" val="0.5"/>
        <cfvo type="num" val="1"/>
        <color rgb="FFFFFFFF"/>
        <color rgb="FFFFE699"/>
        <color rgb="FFED7D31"/>
      </colorScale>
    </cfRule>
  </conditionalFormatting>
  <conditionalFormatting sqref="AX39">
    <cfRule type="colorScale" priority="706">
      <colorScale>
        <cfvo type="num" val="0"/>
        <cfvo type="num" val="0.5"/>
        <cfvo type="num" val="1"/>
        <color rgb="FFFFFFFF"/>
        <color rgb="FFFFE699"/>
        <color rgb="FFED7D31"/>
      </colorScale>
    </cfRule>
  </conditionalFormatting>
  <conditionalFormatting sqref="AX40">
    <cfRule type="colorScale" priority="700">
      <colorScale>
        <cfvo type="num" val="0"/>
        <cfvo type="num" val="0.5"/>
        <cfvo type="num" val="1"/>
        <color rgb="FFFFFFFF"/>
        <color rgb="FFFFE699"/>
        <color rgb="FFED7D31"/>
      </colorScale>
    </cfRule>
  </conditionalFormatting>
  <conditionalFormatting sqref="AX46">
    <cfRule type="colorScale" priority="695">
      <colorScale>
        <cfvo type="num" val="0"/>
        <cfvo type="num" val="0.5"/>
        <cfvo type="num" val="1"/>
        <color rgb="FFFFFFFF"/>
        <color rgb="FFFFE699"/>
        <color rgb="FFED7D31"/>
      </colorScale>
    </cfRule>
  </conditionalFormatting>
  <conditionalFormatting sqref="AX52">
    <cfRule type="colorScale" priority="690">
      <colorScale>
        <cfvo type="num" val="0"/>
        <cfvo type="num" val="0.5"/>
        <cfvo type="num" val="1"/>
        <color rgb="FFFFFFFF"/>
        <color rgb="FFFFE699"/>
        <color rgb="FFED7D31"/>
      </colorScale>
    </cfRule>
  </conditionalFormatting>
  <conditionalFormatting sqref="AX59">
    <cfRule type="colorScale" priority="685">
      <colorScale>
        <cfvo type="num" val="0"/>
        <cfvo type="num" val="0.5"/>
        <cfvo type="num" val="1"/>
        <color rgb="FFFFFFFF"/>
        <color rgb="FFFFE699"/>
        <color rgb="FFED7D31"/>
      </colorScale>
    </cfRule>
  </conditionalFormatting>
  <conditionalFormatting sqref="AX60">
    <cfRule type="colorScale" priority="680">
      <colorScale>
        <cfvo type="num" val="0"/>
        <cfvo type="num" val="0.5"/>
        <cfvo type="num" val="1"/>
        <color rgb="FFFFFFFF"/>
        <color rgb="FFFFE699"/>
        <color rgb="FFED7D31"/>
      </colorScale>
    </cfRule>
  </conditionalFormatting>
  <conditionalFormatting sqref="AX67">
    <cfRule type="colorScale" priority="675">
      <colorScale>
        <cfvo type="num" val="0"/>
        <cfvo type="num" val="0.5"/>
        <cfvo type="num" val="1"/>
        <color rgb="FFFFFFFF"/>
        <color rgb="FFFFE699"/>
        <color rgb="FFED7D31"/>
      </colorScale>
    </cfRule>
  </conditionalFormatting>
  <conditionalFormatting sqref="AX68">
    <cfRule type="colorScale" priority="670">
      <colorScale>
        <cfvo type="num" val="0"/>
        <cfvo type="num" val="0.5"/>
        <cfvo type="num" val="1"/>
        <color rgb="FFFFFFFF"/>
        <color rgb="FFFFE699"/>
        <color rgb="FFED7D31"/>
      </colorScale>
    </cfRule>
  </conditionalFormatting>
  <conditionalFormatting sqref="AX69">
    <cfRule type="colorScale" priority="665">
      <colorScale>
        <cfvo type="num" val="0"/>
        <cfvo type="num" val="0.5"/>
        <cfvo type="num" val="1"/>
        <color rgb="FFFFFFFF"/>
        <color rgb="FFFFE699"/>
        <color rgb="FFED7D31"/>
      </colorScale>
    </cfRule>
  </conditionalFormatting>
  <conditionalFormatting sqref="AX70">
    <cfRule type="colorScale" priority="660">
      <colorScale>
        <cfvo type="num" val="0"/>
        <cfvo type="num" val="0.5"/>
        <cfvo type="num" val="1"/>
        <color rgb="FFFFFFFF"/>
        <color rgb="FFFFE699"/>
        <color rgb="FFED7D31"/>
      </colorScale>
    </cfRule>
  </conditionalFormatting>
  <conditionalFormatting sqref="AX71">
    <cfRule type="colorScale" priority="655">
      <colorScale>
        <cfvo type="num" val="0"/>
        <cfvo type="num" val="0.5"/>
        <cfvo type="num" val="1"/>
        <color rgb="FFFFFFFF"/>
        <color rgb="FFFFE699"/>
        <color rgb="FFED7D31"/>
      </colorScale>
    </cfRule>
  </conditionalFormatting>
  <conditionalFormatting sqref="AX72">
    <cfRule type="colorScale" priority="650">
      <colorScale>
        <cfvo type="num" val="0"/>
        <cfvo type="num" val="0.5"/>
        <cfvo type="num" val="1"/>
        <color rgb="FFFFFFFF"/>
        <color rgb="FFFFE699"/>
        <color rgb="FFED7D31"/>
      </colorScale>
    </cfRule>
  </conditionalFormatting>
  <conditionalFormatting sqref="AY7">
    <cfRule type="colorScale" priority="737">
      <colorScale>
        <cfvo type="num" val="0"/>
        <cfvo type="num" val="0.5"/>
        <cfvo type="num" val="1"/>
        <color rgb="FFFFFFFF"/>
        <color rgb="FFFFE699"/>
        <color rgb="FFED7D31"/>
      </colorScale>
    </cfRule>
  </conditionalFormatting>
  <conditionalFormatting sqref="AY8">
    <cfRule type="colorScale" priority="732">
      <colorScale>
        <cfvo type="num" val="0"/>
        <cfvo type="num" val="0.5"/>
        <cfvo type="num" val="1"/>
        <color rgb="FFFFFFFF"/>
        <color rgb="FFFFE699"/>
        <color rgb="FFED7D31"/>
      </colorScale>
    </cfRule>
  </conditionalFormatting>
  <conditionalFormatting sqref="AY11">
    <cfRule type="colorScale" priority="727">
      <colorScale>
        <cfvo type="num" val="0"/>
        <cfvo type="num" val="0.5"/>
        <cfvo type="num" val="1"/>
        <color rgb="FFFFFFFF"/>
        <color rgb="FFFFE699"/>
        <color rgb="FFED7D31"/>
      </colorScale>
    </cfRule>
  </conditionalFormatting>
  <conditionalFormatting sqref="AY12">
    <cfRule type="colorScale" priority="722">
      <colorScale>
        <cfvo type="num" val="0"/>
        <cfvo type="num" val="0.5"/>
        <cfvo type="num" val="1"/>
        <color rgb="FFFFFFFF"/>
        <color rgb="FFFFE699"/>
        <color rgb="FFED7D31"/>
      </colorScale>
    </cfRule>
  </conditionalFormatting>
  <conditionalFormatting sqref="AY16">
    <cfRule type="colorScale" priority="717">
      <colorScale>
        <cfvo type="num" val="0"/>
        <cfvo type="num" val="0.5"/>
        <cfvo type="num" val="1"/>
        <color rgb="FFFFFFFF"/>
        <color rgb="FFFFE699"/>
        <color rgb="FFED7D31"/>
      </colorScale>
    </cfRule>
  </conditionalFormatting>
  <conditionalFormatting sqref="AY23">
    <cfRule type="colorScale" priority="712">
      <colorScale>
        <cfvo type="num" val="0"/>
        <cfvo type="num" val="0.5"/>
        <cfvo type="num" val="1"/>
        <color rgb="FFFFFFFF"/>
        <color rgb="FFFFE699"/>
        <color rgb="FFED7D31"/>
      </colorScale>
    </cfRule>
  </conditionalFormatting>
  <conditionalFormatting sqref="AY39">
    <cfRule type="colorScale" priority="707">
      <colorScale>
        <cfvo type="num" val="0"/>
        <cfvo type="num" val="0.5"/>
        <cfvo type="num" val="1"/>
        <color rgb="FFFFFFFF"/>
        <color rgb="FFFFE699"/>
        <color rgb="FFED7D31"/>
      </colorScale>
    </cfRule>
  </conditionalFormatting>
  <conditionalFormatting sqref="AY40">
    <cfRule type="colorScale" priority="701">
      <colorScale>
        <cfvo type="num" val="0"/>
        <cfvo type="num" val="0.5"/>
        <cfvo type="num" val="1"/>
        <color rgb="FFFFFFFF"/>
        <color rgb="FFFFE699"/>
        <color rgb="FFED7D31"/>
      </colorScale>
    </cfRule>
  </conditionalFormatting>
  <conditionalFormatting sqref="AY46">
    <cfRule type="colorScale" priority="696">
      <colorScale>
        <cfvo type="num" val="0"/>
        <cfvo type="num" val="0.5"/>
        <cfvo type="num" val="1"/>
        <color rgb="FFFFFFFF"/>
        <color rgb="FFFFE699"/>
        <color rgb="FFED7D31"/>
      </colorScale>
    </cfRule>
  </conditionalFormatting>
  <conditionalFormatting sqref="AY52">
    <cfRule type="colorScale" priority="691">
      <colorScale>
        <cfvo type="num" val="0"/>
        <cfvo type="num" val="0.5"/>
        <cfvo type="num" val="1"/>
        <color rgb="FFFFFFFF"/>
        <color rgb="FFFFE699"/>
        <color rgb="FFED7D31"/>
      </colorScale>
    </cfRule>
  </conditionalFormatting>
  <conditionalFormatting sqref="AY59">
    <cfRule type="colorScale" priority="686">
      <colorScale>
        <cfvo type="num" val="0"/>
        <cfvo type="num" val="0.5"/>
        <cfvo type="num" val="1"/>
        <color rgb="FFFFFFFF"/>
        <color rgb="FFFFE699"/>
        <color rgb="FFED7D31"/>
      </colorScale>
    </cfRule>
  </conditionalFormatting>
  <conditionalFormatting sqref="AY60">
    <cfRule type="colorScale" priority="681">
      <colorScale>
        <cfvo type="num" val="0"/>
        <cfvo type="num" val="0.5"/>
        <cfvo type="num" val="1"/>
        <color rgb="FFFFFFFF"/>
        <color rgb="FFFFE699"/>
        <color rgb="FFED7D31"/>
      </colorScale>
    </cfRule>
  </conditionalFormatting>
  <conditionalFormatting sqref="AY67">
    <cfRule type="colorScale" priority="676">
      <colorScale>
        <cfvo type="num" val="0"/>
        <cfvo type="num" val="0.5"/>
        <cfvo type="num" val="1"/>
        <color rgb="FFFFFFFF"/>
        <color rgb="FFFFE699"/>
        <color rgb="FFED7D31"/>
      </colorScale>
    </cfRule>
  </conditionalFormatting>
  <conditionalFormatting sqref="AY68">
    <cfRule type="colorScale" priority="671">
      <colorScale>
        <cfvo type="num" val="0"/>
        <cfvo type="num" val="0.5"/>
        <cfvo type="num" val="1"/>
        <color rgb="FFFFFFFF"/>
        <color rgb="FFFFE699"/>
        <color rgb="FFED7D31"/>
      </colorScale>
    </cfRule>
  </conditionalFormatting>
  <conditionalFormatting sqref="AY69">
    <cfRule type="colorScale" priority="666">
      <colorScale>
        <cfvo type="num" val="0"/>
        <cfvo type="num" val="0.5"/>
        <cfvo type="num" val="1"/>
        <color rgb="FFFFFFFF"/>
        <color rgb="FFFFE699"/>
        <color rgb="FFED7D31"/>
      </colorScale>
    </cfRule>
  </conditionalFormatting>
  <conditionalFormatting sqref="AY70">
    <cfRule type="colorScale" priority="661">
      <colorScale>
        <cfvo type="num" val="0"/>
        <cfvo type="num" val="0.5"/>
        <cfvo type="num" val="1"/>
        <color rgb="FFFFFFFF"/>
        <color rgb="FFFFE699"/>
        <color rgb="FFED7D31"/>
      </colorScale>
    </cfRule>
  </conditionalFormatting>
  <conditionalFormatting sqref="AY71">
    <cfRule type="colorScale" priority="656">
      <colorScale>
        <cfvo type="num" val="0"/>
        <cfvo type="num" val="0.5"/>
        <cfvo type="num" val="1"/>
        <color rgb="FFFFFFFF"/>
        <color rgb="FFFFE699"/>
        <color rgb="FFED7D31"/>
      </colorScale>
    </cfRule>
  </conditionalFormatting>
  <conditionalFormatting sqref="AY72">
    <cfRule type="colorScale" priority="651">
      <colorScale>
        <cfvo type="num" val="0"/>
        <cfvo type="num" val="0.5"/>
        <cfvo type="num" val="1"/>
        <color rgb="FFFFFFFF"/>
        <color rgb="FFFFE699"/>
        <color rgb="FFED7D31"/>
      </colorScale>
    </cfRule>
  </conditionalFormatting>
  <conditionalFormatting sqref="AZ7">
    <cfRule type="colorScale" priority="738">
      <colorScale>
        <cfvo type="num" val="0"/>
        <cfvo type="num" val="0.5"/>
        <cfvo type="num" val="1"/>
        <color rgb="FFFFFFFF"/>
        <color rgb="FFFFE699"/>
        <color rgb="FFED7D31"/>
      </colorScale>
    </cfRule>
  </conditionalFormatting>
  <conditionalFormatting sqref="AZ8">
    <cfRule type="colorScale" priority="733">
      <colorScale>
        <cfvo type="num" val="0"/>
        <cfvo type="num" val="0.5"/>
        <cfvo type="num" val="1"/>
        <color rgb="FFFFFFFF"/>
        <color rgb="FFFFE699"/>
        <color rgb="FFED7D31"/>
      </colorScale>
    </cfRule>
  </conditionalFormatting>
  <conditionalFormatting sqref="AZ11">
    <cfRule type="colorScale" priority="728">
      <colorScale>
        <cfvo type="num" val="0"/>
        <cfvo type="num" val="0.5"/>
        <cfvo type="num" val="1"/>
        <color rgb="FFFFFFFF"/>
        <color rgb="FFFFE699"/>
        <color rgb="FFED7D31"/>
      </colorScale>
    </cfRule>
  </conditionalFormatting>
  <conditionalFormatting sqref="AZ12">
    <cfRule type="colorScale" priority="723">
      <colorScale>
        <cfvo type="num" val="0"/>
        <cfvo type="num" val="0.5"/>
        <cfvo type="num" val="1"/>
        <color rgb="FFFFFFFF"/>
        <color rgb="FFFFE699"/>
        <color rgb="FFED7D31"/>
      </colorScale>
    </cfRule>
  </conditionalFormatting>
  <conditionalFormatting sqref="AZ16">
    <cfRule type="colorScale" priority="718">
      <colorScale>
        <cfvo type="num" val="0"/>
        <cfvo type="num" val="0.5"/>
        <cfvo type="num" val="1"/>
        <color rgb="FFFFFFFF"/>
        <color rgb="FFFFE699"/>
        <color rgb="FFED7D31"/>
      </colorScale>
    </cfRule>
  </conditionalFormatting>
  <conditionalFormatting sqref="AZ23">
    <cfRule type="colorScale" priority="713">
      <colorScale>
        <cfvo type="num" val="0"/>
        <cfvo type="num" val="0.5"/>
        <cfvo type="num" val="1"/>
        <color rgb="FFFFFFFF"/>
        <color rgb="FFFFE699"/>
        <color rgb="FFED7D31"/>
      </colorScale>
    </cfRule>
  </conditionalFormatting>
  <conditionalFormatting sqref="AZ39">
    <cfRule type="colorScale" priority="708">
      <colorScale>
        <cfvo type="num" val="0"/>
        <cfvo type="num" val="0.5"/>
        <cfvo type="num" val="1"/>
        <color rgb="FFFFFFFF"/>
        <color rgb="FFFFE699"/>
        <color rgb="FFED7D31"/>
      </colorScale>
    </cfRule>
  </conditionalFormatting>
  <conditionalFormatting sqref="AZ40">
    <cfRule type="colorScale" priority="702">
      <colorScale>
        <cfvo type="num" val="0"/>
        <cfvo type="num" val="0.5"/>
        <cfvo type="num" val="1"/>
        <color rgb="FFFFFFFF"/>
        <color rgb="FFFFE699"/>
        <color rgb="FFED7D31"/>
      </colorScale>
    </cfRule>
  </conditionalFormatting>
  <conditionalFormatting sqref="AZ46">
    <cfRule type="colorScale" priority="697">
      <colorScale>
        <cfvo type="num" val="0"/>
        <cfvo type="num" val="0.5"/>
        <cfvo type="num" val="1"/>
        <color rgb="FFFFFFFF"/>
        <color rgb="FFFFE699"/>
        <color rgb="FFED7D31"/>
      </colorScale>
    </cfRule>
  </conditionalFormatting>
  <conditionalFormatting sqref="AZ52">
    <cfRule type="colorScale" priority="692">
      <colorScale>
        <cfvo type="num" val="0"/>
        <cfvo type="num" val="0.5"/>
        <cfvo type="num" val="1"/>
        <color rgb="FFFFFFFF"/>
        <color rgb="FFFFE699"/>
        <color rgb="FFED7D31"/>
      </colorScale>
    </cfRule>
  </conditionalFormatting>
  <conditionalFormatting sqref="AZ59">
    <cfRule type="colorScale" priority="687">
      <colorScale>
        <cfvo type="num" val="0"/>
        <cfvo type="num" val="0.5"/>
        <cfvo type="num" val="1"/>
        <color rgb="FFFFFFFF"/>
        <color rgb="FFFFE699"/>
        <color rgb="FFED7D31"/>
      </colorScale>
    </cfRule>
  </conditionalFormatting>
  <conditionalFormatting sqref="AZ60">
    <cfRule type="colorScale" priority="682">
      <colorScale>
        <cfvo type="num" val="0"/>
        <cfvo type="num" val="0.5"/>
        <cfvo type="num" val="1"/>
        <color rgb="FFFFFFFF"/>
        <color rgb="FFFFE699"/>
        <color rgb="FFED7D31"/>
      </colorScale>
    </cfRule>
  </conditionalFormatting>
  <conditionalFormatting sqref="AZ67">
    <cfRule type="colorScale" priority="677">
      <colorScale>
        <cfvo type="num" val="0"/>
        <cfvo type="num" val="0.5"/>
        <cfvo type="num" val="1"/>
        <color rgb="FFFFFFFF"/>
        <color rgb="FFFFE699"/>
        <color rgb="FFED7D31"/>
      </colorScale>
    </cfRule>
  </conditionalFormatting>
  <conditionalFormatting sqref="AZ68">
    <cfRule type="colorScale" priority="672">
      <colorScale>
        <cfvo type="num" val="0"/>
        <cfvo type="num" val="0.5"/>
        <cfvo type="num" val="1"/>
        <color rgb="FFFFFFFF"/>
        <color rgb="FFFFE699"/>
        <color rgb="FFED7D31"/>
      </colorScale>
    </cfRule>
  </conditionalFormatting>
  <conditionalFormatting sqref="AZ69">
    <cfRule type="colorScale" priority="667">
      <colorScale>
        <cfvo type="num" val="0"/>
        <cfvo type="num" val="0.5"/>
        <cfvo type="num" val="1"/>
        <color rgb="FFFFFFFF"/>
        <color rgb="FFFFE699"/>
        <color rgb="FFED7D31"/>
      </colorScale>
    </cfRule>
  </conditionalFormatting>
  <conditionalFormatting sqref="AZ70">
    <cfRule type="colorScale" priority="662">
      <colorScale>
        <cfvo type="num" val="0"/>
        <cfvo type="num" val="0.5"/>
        <cfvo type="num" val="1"/>
        <color rgb="FFFFFFFF"/>
        <color rgb="FFFFE699"/>
        <color rgb="FFED7D31"/>
      </colorScale>
    </cfRule>
  </conditionalFormatting>
  <conditionalFormatting sqref="AZ71">
    <cfRule type="colorScale" priority="657">
      <colorScale>
        <cfvo type="num" val="0"/>
        <cfvo type="num" val="0.5"/>
        <cfvo type="num" val="1"/>
        <color rgb="FFFFFFFF"/>
        <color rgb="FFFFE699"/>
        <color rgb="FFED7D31"/>
      </colorScale>
    </cfRule>
  </conditionalFormatting>
  <conditionalFormatting sqref="AZ72">
    <cfRule type="colorScale" priority="652">
      <colorScale>
        <cfvo type="num" val="0"/>
        <cfvo type="num" val="0.5"/>
        <cfvo type="num" val="1"/>
        <color rgb="FFFFFFFF"/>
        <color rgb="FFFFE699"/>
        <color rgb="FFED7D31"/>
      </colorScale>
    </cfRule>
  </conditionalFormatting>
  <conditionalFormatting sqref="BA7">
    <cfRule type="colorScale" priority="739">
      <colorScale>
        <cfvo type="num" val="0"/>
        <cfvo type="num" val="0.5"/>
        <cfvo type="num" val="1"/>
        <color rgb="FFFFFFFF"/>
        <color rgb="FFFFE699"/>
        <color rgb="FFED7D31"/>
      </colorScale>
    </cfRule>
  </conditionalFormatting>
  <conditionalFormatting sqref="BA8">
    <cfRule type="colorScale" priority="734">
      <colorScale>
        <cfvo type="num" val="0"/>
        <cfvo type="num" val="0.5"/>
        <cfvo type="num" val="1"/>
        <color rgb="FFFFFFFF"/>
        <color rgb="FFFFE699"/>
        <color rgb="FFED7D31"/>
      </colorScale>
    </cfRule>
  </conditionalFormatting>
  <conditionalFormatting sqref="BA11">
    <cfRule type="colorScale" priority="729">
      <colorScale>
        <cfvo type="num" val="0"/>
        <cfvo type="num" val="0.5"/>
        <cfvo type="num" val="1"/>
        <color rgb="FFFFFFFF"/>
        <color rgb="FFFFE699"/>
        <color rgb="FFED7D31"/>
      </colorScale>
    </cfRule>
  </conditionalFormatting>
  <conditionalFormatting sqref="BA12">
    <cfRule type="colorScale" priority="724">
      <colorScale>
        <cfvo type="num" val="0"/>
        <cfvo type="num" val="0.5"/>
        <cfvo type="num" val="1"/>
        <color rgb="FFFFFFFF"/>
        <color rgb="FFFFE699"/>
        <color rgb="FFED7D31"/>
      </colorScale>
    </cfRule>
  </conditionalFormatting>
  <conditionalFormatting sqref="BA16">
    <cfRule type="colorScale" priority="719">
      <colorScale>
        <cfvo type="num" val="0"/>
        <cfvo type="num" val="0.5"/>
        <cfvo type="num" val="1"/>
        <color rgb="FFFFFFFF"/>
        <color rgb="FFFFE699"/>
        <color rgb="FFED7D31"/>
      </colorScale>
    </cfRule>
  </conditionalFormatting>
  <conditionalFormatting sqref="BA23">
    <cfRule type="colorScale" priority="714">
      <colorScale>
        <cfvo type="num" val="0"/>
        <cfvo type="num" val="0.5"/>
        <cfvo type="num" val="1"/>
        <color rgb="FFFFFFFF"/>
        <color rgb="FFFFE699"/>
        <color rgb="FFED7D31"/>
      </colorScale>
    </cfRule>
  </conditionalFormatting>
  <conditionalFormatting sqref="BA39">
    <cfRule type="colorScale" priority="709">
      <colorScale>
        <cfvo type="num" val="0"/>
        <cfvo type="num" val="0.5"/>
        <cfvo type="num" val="1"/>
        <color rgb="FFFFFFFF"/>
        <color rgb="FFFFE699"/>
        <color rgb="FFED7D31"/>
      </colorScale>
    </cfRule>
  </conditionalFormatting>
  <conditionalFormatting sqref="BA40">
    <cfRule type="colorScale" priority="703">
      <colorScale>
        <cfvo type="num" val="0"/>
        <cfvo type="num" val="0.5"/>
        <cfvo type="num" val="1"/>
        <color rgb="FFFFFFFF"/>
        <color rgb="FFFFE699"/>
        <color rgb="FFED7D31"/>
      </colorScale>
    </cfRule>
  </conditionalFormatting>
  <conditionalFormatting sqref="BA46">
    <cfRule type="colorScale" priority="698">
      <colorScale>
        <cfvo type="num" val="0"/>
        <cfvo type="num" val="0.5"/>
        <cfvo type="num" val="1"/>
        <color rgb="FFFFFFFF"/>
        <color rgb="FFFFE699"/>
        <color rgb="FFED7D31"/>
      </colorScale>
    </cfRule>
  </conditionalFormatting>
  <conditionalFormatting sqref="BA52">
    <cfRule type="colorScale" priority="693">
      <colorScale>
        <cfvo type="num" val="0"/>
        <cfvo type="num" val="0.5"/>
        <cfvo type="num" val="1"/>
        <color rgb="FFFFFFFF"/>
        <color rgb="FFFFE699"/>
        <color rgb="FFED7D31"/>
      </colorScale>
    </cfRule>
  </conditionalFormatting>
  <conditionalFormatting sqref="BA59">
    <cfRule type="colorScale" priority="688">
      <colorScale>
        <cfvo type="num" val="0"/>
        <cfvo type="num" val="0.5"/>
        <cfvo type="num" val="1"/>
        <color rgb="FFFFFFFF"/>
        <color rgb="FFFFE699"/>
        <color rgb="FFED7D31"/>
      </colorScale>
    </cfRule>
  </conditionalFormatting>
  <conditionalFormatting sqref="BA60">
    <cfRule type="colorScale" priority="683">
      <colorScale>
        <cfvo type="num" val="0"/>
        <cfvo type="num" val="0.5"/>
        <cfvo type="num" val="1"/>
        <color rgb="FFFFFFFF"/>
        <color rgb="FFFFE699"/>
        <color rgb="FFED7D31"/>
      </colorScale>
    </cfRule>
  </conditionalFormatting>
  <conditionalFormatting sqref="BA67">
    <cfRule type="colorScale" priority="678">
      <colorScale>
        <cfvo type="num" val="0"/>
        <cfvo type="num" val="0.5"/>
        <cfvo type="num" val="1"/>
        <color rgb="FFFFFFFF"/>
        <color rgb="FFFFE699"/>
        <color rgb="FFED7D31"/>
      </colorScale>
    </cfRule>
  </conditionalFormatting>
  <conditionalFormatting sqref="BA68">
    <cfRule type="colorScale" priority="673">
      <colorScale>
        <cfvo type="num" val="0"/>
        <cfvo type="num" val="0.5"/>
        <cfvo type="num" val="1"/>
        <color rgb="FFFFFFFF"/>
        <color rgb="FFFFE699"/>
        <color rgb="FFED7D31"/>
      </colorScale>
    </cfRule>
  </conditionalFormatting>
  <conditionalFormatting sqref="BA69">
    <cfRule type="colorScale" priority="668">
      <colorScale>
        <cfvo type="num" val="0"/>
        <cfvo type="num" val="0.5"/>
        <cfvo type="num" val="1"/>
        <color rgb="FFFFFFFF"/>
        <color rgb="FFFFE699"/>
        <color rgb="FFED7D31"/>
      </colorScale>
    </cfRule>
  </conditionalFormatting>
  <conditionalFormatting sqref="BA70">
    <cfRule type="colorScale" priority="663">
      <colorScale>
        <cfvo type="num" val="0"/>
        <cfvo type="num" val="0.5"/>
        <cfvo type="num" val="1"/>
        <color rgb="FFFFFFFF"/>
        <color rgb="FFFFE699"/>
        <color rgb="FFED7D31"/>
      </colorScale>
    </cfRule>
  </conditionalFormatting>
  <conditionalFormatting sqref="BA71">
    <cfRule type="colorScale" priority="658">
      <colorScale>
        <cfvo type="num" val="0"/>
        <cfvo type="num" val="0.5"/>
        <cfvo type="num" val="1"/>
        <color rgb="FFFFFFFF"/>
        <color rgb="FFFFE699"/>
        <color rgb="FFED7D31"/>
      </colorScale>
    </cfRule>
  </conditionalFormatting>
  <conditionalFormatting sqref="BA72">
    <cfRule type="colorScale" priority="653">
      <colorScale>
        <cfvo type="num" val="0"/>
        <cfvo type="num" val="0.5"/>
        <cfvo type="num" val="1"/>
        <color rgb="FFFFFFFF"/>
        <color rgb="FFFFE699"/>
        <color rgb="FFED7D31"/>
      </colorScale>
    </cfRule>
  </conditionalFormatting>
  <conditionalFormatting sqref="BB7:BC8 AW7 BB11:BC12 BB16:BC16 BB23:BC23 BB39:BC40 BB46:BC46 BB52:BC52 BB59:BC60 BB67:BC72">
    <cfRule type="colorScale" priority="735">
      <colorScale>
        <cfvo type="num" val="0"/>
        <cfvo type="num" val="0.5"/>
        <cfvo type="num" val="1"/>
        <color rgb="FFFFFFFF"/>
        <color rgb="FFFFE699"/>
        <color rgb="FFED7D31"/>
      </colorScale>
    </cfRule>
  </conditionalFormatting>
  <conditionalFormatting sqref="BD2">
    <cfRule type="colorScale" priority="639">
      <colorScale>
        <cfvo type="num" val="0"/>
        <cfvo type="num" val="0.5"/>
        <cfvo type="num" val="1"/>
        <color rgb="FFFFFFFF"/>
        <color rgb="FFFFE699"/>
        <color rgb="FFED7D31"/>
      </colorScale>
    </cfRule>
  </conditionalFormatting>
  <conditionalFormatting sqref="BD4">
    <cfRule type="colorScale" priority="629">
      <colorScale>
        <cfvo type="num" val="0"/>
        <cfvo type="num" val="0.5"/>
        <cfvo type="num" val="1"/>
        <color rgb="FFFFFFFF"/>
        <color rgb="FFFFE699"/>
        <color rgb="FFED7D31"/>
      </colorScale>
    </cfRule>
  </conditionalFormatting>
  <conditionalFormatting sqref="BD5">
    <cfRule type="colorScale" priority="619">
      <colorScale>
        <cfvo type="num" val="0"/>
        <cfvo type="num" val="0.5"/>
        <cfvo type="num" val="1"/>
        <color rgb="FFFFFFFF"/>
        <color rgb="FFFFE699"/>
        <color rgb="FFED7D31"/>
      </colorScale>
    </cfRule>
  </conditionalFormatting>
  <conditionalFormatting sqref="BD6">
    <cfRule type="colorScale" priority="609">
      <colorScale>
        <cfvo type="num" val="0"/>
        <cfvo type="num" val="0.5"/>
        <cfvo type="num" val="1"/>
        <color rgb="FFFFFFFF"/>
        <color rgb="FFFFE699"/>
        <color rgb="FFED7D31"/>
      </colorScale>
    </cfRule>
  </conditionalFormatting>
  <conditionalFormatting sqref="BD13">
    <cfRule type="colorScale" priority="599">
      <colorScale>
        <cfvo type="num" val="0"/>
        <cfvo type="num" val="0.5"/>
        <cfvo type="num" val="1"/>
        <color rgb="FFFFFFFF"/>
        <color rgb="FFFFE699"/>
        <color rgb="FFED7D31"/>
      </colorScale>
    </cfRule>
  </conditionalFormatting>
  <conditionalFormatting sqref="BD14">
    <cfRule type="colorScale" priority="589">
      <colorScale>
        <cfvo type="num" val="0"/>
        <cfvo type="num" val="0.5"/>
        <cfvo type="num" val="1"/>
        <color rgb="FFFFFFFF"/>
        <color rgb="FFFFE699"/>
        <color rgb="FFED7D31"/>
      </colorScale>
    </cfRule>
  </conditionalFormatting>
  <conditionalFormatting sqref="BD15">
    <cfRule type="colorScale" priority="579">
      <colorScale>
        <cfvo type="num" val="0"/>
        <cfvo type="num" val="0.5"/>
        <cfvo type="num" val="1"/>
        <color rgb="FFFFFFFF"/>
        <color rgb="FFFFE699"/>
        <color rgb="FFED7D31"/>
      </colorScale>
    </cfRule>
  </conditionalFormatting>
  <conditionalFormatting sqref="BD17">
    <cfRule type="colorScale" priority="569">
      <colorScale>
        <cfvo type="num" val="0"/>
        <cfvo type="num" val="0.5"/>
        <cfvo type="num" val="1"/>
        <color rgb="FFFFFFFF"/>
        <color rgb="FFFFE699"/>
        <color rgb="FFED7D31"/>
      </colorScale>
    </cfRule>
  </conditionalFormatting>
  <conditionalFormatting sqref="BD19">
    <cfRule type="colorScale" priority="559">
      <colorScale>
        <cfvo type="num" val="0"/>
        <cfvo type="num" val="0.5"/>
        <cfvo type="num" val="1"/>
        <color rgb="FFFFFFFF"/>
        <color rgb="FFFFE699"/>
        <color rgb="FFED7D31"/>
      </colorScale>
    </cfRule>
  </conditionalFormatting>
  <conditionalFormatting sqref="BD20">
    <cfRule type="colorScale" priority="549">
      <colorScale>
        <cfvo type="num" val="0"/>
        <cfvo type="num" val="0.5"/>
        <cfvo type="num" val="1"/>
        <color rgb="FFFFFFFF"/>
        <color rgb="FFFFE699"/>
        <color rgb="FFED7D31"/>
      </colorScale>
    </cfRule>
  </conditionalFormatting>
  <conditionalFormatting sqref="BD21">
    <cfRule type="colorScale" priority="539">
      <colorScale>
        <cfvo type="num" val="0"/>
        <cfvo type="num" val="0.5"/>
        <cfvo type="num" val="1"/>
        <color rgb="FFFFFFFF"/>
        <color rgb="FFFFE699"/>
        <color rgb="FFED7D31"/>
      </colorScale>
    </cfRule>
  </conditionalFormatting>
  <conditionalFormatting sqref="BD22">
    <cfRule type="colorScale" priority="529">
      <colorScale>
        <cfvo type="num" val="0"/>
        <cfvo type="num" val="0.5"/>
        <cfvo type="num" val="1"/>
        <color rgb="FFFFFFFF"/>
        <color rgb="FFFFE699"/>
        <color rgb="FFED7D31"/>
      </colorScale>
    </cfRule>
  </conditionalFormatting>
  <conditionalFormatting sqref="BD24">
    <cfRule type="colorScale" priority="519">
      <colorScale>
        <cfvo type="num" val="0"/>
        <cfvo type="num" val="0.5"/>
        <cfvo type="num" val="1"/>
        <color rgb="FFFFFFFF"/>
        <color rgb="FFFFE699"/>
        <color rgb="FFED7D31"/>
      </colorScale>
    </cfRule>
  </conditionalFormatting>
  <conditionalFormatting sqref="BD25:BD26">
    <cfRule type="colorScale" priority="509">
      <colorScale>
        <cfvo type="num" val="0"/>
        <cfvo type="num" val="0.5"/>
        <cfvo type="num" val="1"/>
        <color rgb="FFFFFFFF"/>
        <color rgb="FFFFE699"/>
        <color rgb="FFED7D31"/>
      </colorScale>
    </cfRule>
  </conditionalFormatting>
  <conditionalFormatting sqref="BD27:BD28">
    <cfRule type="colorScale" priority="499">
      <colorScale>
        <cfvo type="num" val="0"/>
        <cfvo type="num" val="0.5"/>
        <cfvo type="num" val="1"/>
        <color rgb="FFFFFFFF"/>
        <color rgb="FFFFE699"/>
        <color rgb="FFED7D31"/>
      </colorScale>
    </cfRule>
  </conditionalFormatting>
  <conditionalFormatting sqref="BD29:BD30">
    <cfRule type="colorScale" priority="489">
      <colorScale>
        <cfvo type="num" val="0"/>
        <cfvo type="num" val="0.5"/>
        <cfvo type="num" val="1"/>
        <color rgb="FFFFFFFF"/>
        <color rgb="FFFFE699"/>
        <color rgb="FFED7D31"/>
      </colorScale>
    </cfRule>
  </conditionalFormatting>
  <conditionalFormatting sqref="BD31:BD32">
    <cfRule type="colorScale" priority="479">
      <colorScale>
        <cfvo type="num" val="0"/>
        <cfvo type="num" val="0.5"/>
        <cfvo type="num" val="1"/>
        <color rgb="FFFFFFFF"/>
        <color rgb="FFFFE699"/>
        <color rgb="FFED7D31"/>
      </colorScale>
    </cfRule>
  </conditionalFormatting>
  <conditionalFormatting sqref="BD33:BD34">
    <cfRule type="colorScale" priority="469">
      <colorScale>
        <cfvo type="num" val="0"/>
        <cfvo type="num" val="0.5"/>
        <cfvo type="num" val="1"/>
        <color rgb="FFFFFFFF"/>
        <color rgb="FFFFE699"/>
        <color rgb="FFED7D31"/>
      </colorScale>
    </cfRule>
  </conditionalFormatting>
  <conditionalFormatting sqref="BD36">
    <cfRule type="colorScale" priority="459">
      <colorScale>
        <cfvo type="num" val="0"/>
        <cfvo type="num" val="0.5"/>
        <cfvo type="num" val="1"/>
        <color rgb="FFFFFFFF"/>
        <color rgb="FFFFE699"/>
        <color rgb="FFED7D31"/>
      </colorScale>
    </cfRule>
  </conditionalFormatting>
  <conditionalFormatting sqref="BD37">
    <cfRule type="colorScale" priority="449">
      <colorScale>
        <cfvo type="num" val="0"/>
        <cfvo type="num" val="0.5"/>
        <cfvo type="num" val="1"/>
        <color rgb="FFFFFFFF"/>
        <color rgb="FFFFE699"/>
        <color rgb="FFED7D31"/>
      </colorScale>
    </cfRule>
  </conditionalFormatting>
  <conditionalFormatting sqref="BD38">
    <cfRule type="colorScale" priority="439">
      <colorScale>
        <cfvo type="num" val="0"/>
        <cfvo type="num" val="0.5"/>
        <cfvo type="num" val="1"/>
        <color rgb="FFFFFFFF"/>
        <color rgb="FFFFE699"/>
        <color rgb="FFED7D31"/>
      </colorScale>
    </cfRule>
  </conditionalFormatting>
  <conditionalFormatting sqref="BD41">
    <cfRule type="colorScale" priority="429">
      <colorScale>
        <cfvo type="num" val="0"/>
        <cfvo type="num" val="0.5"/>
        <cfvo type="num" val="1"/>
        <color rgb="FFFFFFFF"/>
        <color rgb="FFFFE699"/>
        <color rgb="FFED7D31"/>
      </colorScale>
    </cfRule>
  </conditionalFormatting>
  <conditionalFormatting sqref="BD42">
    <cfRule type="colorScale" priority="419">
      <colorScale>
        <cfvo type="num" val="0"/>
        <cfvo type="num" val="0.5"/>
        <cfvo type="num" val="1"/>
        <color rgb="FFFFFFFF"/>
        <color rgb="FFFFE699"/>
        <color rgb="FFED7D31"/>
      </colorScale>
    </cfRule>
  </conditionalFormatting>
  <conditionalFormatting sqref="BD43">
    <cfRule type="colorScale" priority="409">
      <colorScale>
        <cfvo type="num" val="0"/>
        <cfvo type="num" val="0.5"/>
        <cfvo type="num" val="1"/>
        <color rgb="FFFFFFFF"/>
        <color rgb="FFFFE699"/>
        <color rgb="FFED7D31"/>
      </colorScale>
    </cfRule>
  </conditionalFormatting>
  <conditionalFormatting sqref="BD44">
    <cfRule type="colorScale" priority="399">
      <colorScale>
        <cfvo type="num" val="0"/>
        <cfvo type="num" val="0.5"/>
        <cfvo type="num" val="1"/>
        <color rgb="FFFFFFFF"/>
        <color rgb="FFFFE699"/>
        <color rgb="FFED7D31"/>
      </colorScale>
    </cfRule>
  </conditionalFormatting>
  <conditionalFormatting sqref="BD47">
    <cfRule type="colorScale" priority="389">
      <colorScale>
        <cfvo type="num" val="0"/>
        <cfvo type="num" val="0.5"/>
        <cfvo type="num" val="1"/>
        <color rgb="FFFFFFFF"/>
        <color rgb="FFFFE699"/>
        <color rgb="FFED7D31"/>
      </colorScale>
    </cfRule>
  </conditionalFormatting>
  <conditionalFormatting sqref="BD48">
    <cfRule type="colorScale" priority="379">
      <colorScale>
        <cfvo type="num" val="0"/>
        <cfvo type="num" val="0.5"/>
        <cfvo type="num" val="1"/>
        <color rgb="FFFFFFFF"/>
        <color rgb="FFFFE699"/>
        <color rgb="FFED7D31"/>
      </colorScale>
    </cfRule>
  </conditionalFormatting>
  <conditionalFormatting sqref="BD49">
    <cfRule type="colorScale" priority="369">
      <colorScale>
        <cfvo type="num" val="0"/>
        <cfvo type="num" val="0.5"/>
        <cfvo type="num" val="1"/>
        <color rgb="FFFFFFFF"/>
        <color rgb="FFFFE699"/>
        <color rgb="FFED7D31"/>
      </colorScale>
    </cfRule>
  </conditionalFormatting>
  <conditionalFormatting sqref="BD50">
    <cfRule type="colorScale" priority="359">
      <colorScale>
        <cfvo type="num" val="0"/>
        <cfvo type="num" val="0.5"/>
        <cfvo type="num" val="1"/>
        <color rgb="FFFFFFFF"/>
        <color rgb="FFFFE699"/>
        <color rgb="FFED7D31"/>
      </colorScale>
    </cfRule>
  </conditionalFormatting>
  <conditionalFormatting sqref="BD51">
    <cfRule type="colorScale" priority="349">
      <colorScale>
        <cfvo type="num" val="0"/>
        <cfvo type="num" val="0.5"/>
        <cfvo type="num" val="1"/>
        <color rgb="FFFFFFFF"/>
        <color rgb="FFFFE699"/>
        <color rgb="FFED7D31"/>
      </colorScale>
    </cfRule>
  </conditionalFormatting>
  <conditionalFormatting sqref="BD53">
    <cfRule type="colorScale" priority="339">
      <colorScale>
        <cfvo type="num" val="0"/>
        <cfvo type="num" val="0.5"/>
        <cfvo type="num" val="1"/>
        <color rgb="FFFFFFFF"/>
        <color rgb="FFFFE699"/>
        <color rgb="FFED7D31"/>
      </colorScale>
    </cfRule>
  </conditionalFormatting>
  <conditionalFormatting sqref="BD54">
    <cfRule type="colorScale" priority="329">
      <colorScale>
        <cfvo type="num" val="0"/>
        <cfvo type="num" val="0.5"/>
        <cfvo type="num" val="1"/>
        <color rgb="FFFFFFFF"/>
        <color rgb="FFFFE699"/>
        <color rgb="FFED7D31"/>
      </colorScale>
    </cfRule>
  </conditionalFormatting>
  <conditionalFormatting sqref="BD55">
    <cfRule type="colorScale" priority="319">
      <colorScale>
        <cfvo type="num" val="0"/>
        <cfvo type="num" val="0.5"/>
        <cfvo type="num" val="1"/>
        <color rgb="FFFFFFFF"/>
        <color rgb="FFFFE699"/>
        <color rgb="FFED7D31"/>
      </colorScale>
    </cfRule>
  </conditionalFormatting>
  <conditionalFormatting sqref="BD56">
    <cfRule type="colorScale" priority="309">
      <colorScale>
        <cfvo type="num" val="0"/>
        <cfvo type="num" val="0.5"/>
        <cfvo type="num" val="1"/>
        <color rgb="FFFFFFFF"/>
        <color rgb="FFFFE699"/>
        <color rgb="FFED7D31"/>
      </colorScale>
    </cfRule>
  </conditionalFormatting>
  <conditionalFormatting sqref="BD57">
    <cfRule type="colorScale" priority="299">
      <colorScale>
        <cfvo type="num" val="0"/>
        <cfvo type="num" val="0.5"/>
        <cfvo type="num" val="1"/>
        <color rgb="FFFFFFFF"/>
        <color rgb="FFFFE699"/>
        <color rgb="FFED7D31"/>
      </colorScale>
    </cfRule>
  </conditionalFormatting>
  <conditionalFormatting sqref="BD58">
    <cfRule type="colorScale" priority="289">
      <colorScale>
        <cfvo type="num" val="0"/>
        <cfvo type="num" val="0.5"/>
        <cfvo type="num" val="1"/>
        <color rgb="FFFFFFFF"/>
        <color rgb="FFFFE699"/>
        <color rgb="FFED7D31"/>
      </colorScale>
    </cfRule>
  </conditionalFormatting>
  <conditionalFormatting sqref="BD61">
    <cfRule type="colorScale" priority="279">
      <colorScale>
        <cfvo type="num" val="0"/>
        <cfvo type="num" val="0.5"/>
        <cfvo type="num" val="1"/>
        <color rgb="FFFFFFFF"/>
        <color rgb="FFFFE699"/>
        <color rgb="FFED7D31"/>
      </colorScale>
    </cfRule>
  </conditionalFormatting>
  <conditionalFormatting sqref="BD62">
    <cfRule type="colorScale" priority="269">
      <colorScale>
        <cfvo type="num" val="0"/>
        <cfvo type="num" val="0.5"/>
        <cfvo type="num" val="1"/>
        <color rgb="FFFFFFFF"/>
        <color rgb="FFFFE699"/>
        <color rgb="FFED7D31"/>
      </colorScale>
    </cfRule>
  </conditionalFormatting>
  <conditionalFormatting sqref="BD63">
    <cfRule type="colorScale" priority="259">
      <colorScale>
        <cfvo type="num" val="0"/>
        <cfvo type="num" val="0.5"/>
        <cfvo type="num" val="1"/>
        <color rgb="FFFFFFFF"/>
        <color rgb="FFFFE699"/>
        <color rgb="FFED7D31"/>
      </colorScale>
    </cfRule>
  </conditionalFormatting>
  <conditionalFormatting sqref="BD64">
    <cfRule type="colorScale" priority="249">
      <colorScale>
        <cfvo type="num" val="0"/>
        <cfvo type="num" val="0.5"/>
        <cfvo type="num" val="1"/>
        <color rgb="FFFFFFFF"/>
        <color rgb="FFFFE699"/>
        <color rgb="FFED7D31"/>
      </colorScale>
    </cfRule>
  </conditionalFormatting>
  <conditionalFormatting sqref="BD65">
    <cfRule type="colorScale" priority="239">
      <colorScale>
        <cfvo type="num" val="0"/>
        <cfvo type="num" val="0.5"/>
        <cfvo type="num" val="1"/>
        <color rgb="FFFFFFFF"/>
        <color rgb="FFFFE699"/>
        <color rgb="FFED7D31"/>
      </colorScale>
    </cfRule>
  </conditionalFormatting>
  <conditionalFormatting sqref="BD66">
    <cfRule type="colorScale" priority="229">
      <colorScale>
        <cfvo type="num" val="0"/>
        <cfvo type="num" val="0.5"/>
        <cfvo type="num" val="1"/>
        <color rgb="FFFFFFFF"/>
        <color rgb="FFFFE699"/>
        <color rgb="FFED7D31"/>
      </colorScale>
    </cfRule>
  </conditionalFormatting>
  <conditionalFormatting sqref="BD73">
    <cfRule type="colorScale" priority="219">
      <colorScale>
        <cfvo type="num" val="0"/>
        <cfvo type="num" val="0.5"/>
        <cfvo type="num" val="1"/>
        <color rgb="FFFFFFFF"/>
        <color rgb="FFFFE699"/>
        <color rgb="FFED7D31"/>
      </colorScale>
    </cfRule>
  </conditionalFormatting>
  <conditionalFormatting sqref="BD74">
    <cfRule type="colorScale" priority="209">
      <colorScale>
        <cfvo type="num" val="0"/>
        <cfvo type="num" val="0.5"/>
        <cfvo type="num" val="1"/>
        <color rgb="FFFFFFFF"/>
        <color rgb="FFFFE699"/>
        <color rgb="FFED7D31"/>
      </colorScale>
    </cfRule>
  </conditionalFormatting>
  <conditionalFormatting sqref="BE2">
    <cfRule type="colorScale" priority="640">
      <colorScale>
        <cfvo type="num" val="0"/>
        <cfvo type="num" val="0.5"/>
        <cfvo type="num" val="1"/>
        <color rgb="FFFFFFFF"/>
        <color rgb="FFFFE699"/>
        <color rgb="FFED7D31"/>
      </colorScale>
    </cfRule>
  </conditionalFormatting>
  <conditionalFormatting sqref="BE4">
    <cfRule type="colorScale" priority="630">
      <colorScale>
        <cfvo type="num" val="0"/>
        <cfvo type="num" val="0.5"/>
        <cfvo type="num" val="1"/>
        <color rgb="FFFFFFFF"/>
        <color rgb="FFFFE699"/>
        <color rgb="FFED7D31"/>
      </colorScale>
    </cfRule>
  </conditionalFormatting>
  <conditionalFormatting sqref="BE5">
    <cfRule type="colorScale" priority="620">
      <colorScale>
        <cfvo type="num" val="0"/>
        <cfvo type="num" val="0.5"/>
        <cfvo type="num" val="1"/>
        <color rgb="FFFFFFFF"/>
        <color rgb="FFFFE699"/>
        <color rgb="FFED7D31"/>
      </colorScale>
    </cfRule>
  </conditionalFormatting>
  <conditionalFormatting sqref="BE6">
    <cfRule type="colorScale" priority="610">
      <colorScale>
        <cfvo type="num" val="0"/>
        <cfvo type="num" val="0.5"/>
        <cfvo type="num" val="1"/>
        <color rgb="FFFFFFFF"/>
        <color rgb="FFFFE699"/>
        <color rgb="FFED7D31"/>
      </colorScale>
    </cfRule>
  </conditionalFormatting>
  <conditionalFormatting sqref="BE13">
    <cfRule type="colorScale" priority="600">
      <colorScale>
        <cfvo type="num" val="0"/>
        <cfvo type="num" val="0.5"/>
        <cfvo type="num" val="1"/>
        <color rgb="FFFFFFFF"/>
        <color rgb="FFFFE699"/>
        <color rgb="FFED7D31"/>
      </colorScale>
    </cfRule>
  </conditionalFormatting>
  <conditionalFormatting sqref="BE14">
    <cfRule type="colorScale" priority="590">
      <colorScale>
        <cfvo type="num" val="0"/>
        <cfvo type="num" val="0.5"/>
        <cfvo type="num" val="1"/>
        <color rgb="FFFFFFFF"/>
        <color rgb="FFFFE699"/>
        <color rgb="FFED7D31"/>
      </colorScale>
    </cfRule>
  </conditionalFormatting>
  <conditionalFormatting sqref="BE15">
    <cfRule type="colorScale" priority="580">
      <colorScale>
        <cfvo type="num" val="0"/>
        <cfvo type="num" val="0.5"/>
        <cfvo type="num" val="1"/>
        <color rgb="FFFFFFFF"/>
        <color rgb="FFFFE699"/>
        <color rgb="FFED7D31"/>
      </colorScale>
    </cfRule>
  </conditionalFormatting>
  <conditionalFormatting sqref="BE17">
    <cfRule type="colorScale" priority="570">
      <colorScale>
        <cfvo type="num" val="0"/>
        <cfvo type="num" val="0.5"/>
        <cfvo type="num" val="1"/>
        <color rgb="FFFFFFFF"/>
        <color rgb="FFFFE699"/>
        <color rgb="FFED7D31"/>
      </colorScale>
    </cfRule>
  </conditionalFormatting>
  <conditionalFormatting sqref="BE19">
    <cfRule type="colorScale" priority="560">
      <colorScale>
        <cfvo type="num" val="0"/>
        <cfvo type="num" val="0.5"/>
        <cfvo type="num" val="1"/>
        <color rgb="FFFFFFFF"/>
        <color rgb="FFFFE699"/>
        <color rgb="FFED7D31"/>
      </colorScale>
    </cfRule>
  </conditionalFormatting>
  <conditionalFormatting sqref="BE20">
    <cfRule type="colorScale" priority="550">
      <colorScale>
        <cfvo type="num" val="0"/>
        <cfvo type="num" val="0.5"/>
        <cfvo type="num" val="1"/>
        <color rgb="FFFFFFFF"/>
        <color rgb="FFFFE699"/>
        <color rgb="FFED7D31"/>
      </colorScale>
    </cfRule>
  </conditionalFormatting>
  <conditionalFormatting sqref="BE21">
    <cfRule type="colorScale" priority="540">
      <colorScale>
        <cfvo type="num" val="0"/>
        <cfvo type="num" val="0.5"/>
        <cfvo type="num" val="1"/>
        <color rgb="FFFFFFFF"/>
        <color rgb="FFFFE699"/>
        <color rgb="FFED7D31"/>
      </colorScale>
    </cfRule>
  </conditionalFormatting>
  <conditionalFormatting sqref="BE22">
    <cfRule type="colorScale" priority="530">
      <colorScale>
        <cfvo type="num" val="0"/>
        <cfvo type="num" val="0.5"/>
        <cfvo type="num" val="1"/>
        <color rgb="FFFFFFFF"/>
        <color rgb="FFFFE699"/>
        <color rgb="FFED7D31"/>
      </colorScale>
    </cfRule>
  </conditionalFormatting>
  <conditionalFormatting sqref="BE24">
    <cfRule type="colorScale" priority="520">
      <colorScale>
        <cfvo type="num" val="0"/>
        <cfvo type="num" val="0.5"/>
        <cfvo type="num" val="1"/>
        <color rgb="FFFFFFFF"/>
        <color rgb="FFFFE699"/>
        <color rgb="FFED7D31"/>
      </colorScale>
    </cfRule>
  </conditionalFormatting>
  <conditionalFormatting sqref="BE25:BE26">
    <cfRule type="colorScale" priority="510">
      <colorScale>
        <cfvo type="num" val="0"/>
        <cfvo type="num" val="0.5"/>
        <cfvo type="num" val="1"/>
        <color rgb="FFFFFFFF"/>
        <color rgb="FFFFE699"/>
        <color rgb="FFED7D31"/>
      </colorScale>
    </cfRule>
  </conditionalFormatting>
  <conditionalFormatting sqref="BE27:BE28">
    <cfRule type="colorScale" priority="500">
      <colorScale>
        <cfvo type="num" val="0"/>
        <cfvo type="num" val="0.5"/>
        <cfvo type="num" val="1"/>
        <color rgb="FFFFFFFF"/>
        <color rgb="FFFFE699"/>
        <color rgb="FFED7D31"/>
      </colorScale>
    </cfRule>
  </conditionalFormatting>
  <conditionalFormatting sqref="BE29:BE30">
    <cfRule type="colorScale" priority="490">
      <colorScale>
        <cfvo type="num" val="0"/>
        <cfvo type="num" val="0.5"/>
        <cfvo type="num" val="1"/>
        <color rgb="FFFFFFFF"/>
        <color rgb="FFFFE699"/>
        <color rgb="FFED7D31"/>
      </colorScale>
    </cfRule>
  </conditionalFormatting>
  <conditionalFormatting sqref="BE31:BE32">
    <cfRule type="colorScale" priority="480">
      <colorScale>
        <cfvo type="num" val="0"/>
        <cfvo type="num" val="0.5"/>
        <cfvo type="num" val="1"/>
        <color rgb="FFFFFFFF"/>
        <color rgb="FFFFE699"/>
        <color rgb="FFED7D31"/>
      </colorScale>
    </cfRule>
  </conditionalFormatting>
  <conditionalFormatting sqref="BE33:BE34">
    <cfRule type="colorScale" priority="470">
      <colorScale>
        <cfvo type="num" val="0"/>
        <cfvo type="num" val="0.5"/>
        <cfvo type="num" val="1"/>
        <color rgb="FFFFFFFF"/>
        <color rgb="FFFFE699"/>
        <color rgb="FFED7D31"/>
      </colorScale>
    </cfRule>
  </conditionalFormatting>
  <conditionalFormatting sqref="BE36">
    <cfRule type="colorScale" priority="460">
      <colorScale>
        <cfvo type="num" val="0"/>
        <cfvo type="num" val="0.5"/>
        <cfvo type="num" val="1"/>
        <color rgb="FFFFFFFF"/>
        <color rgb="FFFFE699"/>
        <color rgb="FFED7D31"/>
      </colorScale>
    </cfRule>
  </conditionalFormatting>
  <conditionalFormatting sqref="BE37">
    <cfRule type="colorScale" priority="450">
      <colorScale>
        <cfvo type="num" val="0"/>
        <cfvo type="num" val="0.5"/>
        <cfvo type="num" val="1"/>
        <color rgb="FFFFFFFF"/>
        <color rgb="FFFFE699"/>
        <color rgb="FFED7D31"/>
      </colorScale>
    </cfRule>
  </conditionalFormatting>
  <conditionalFormatting sqref="BE38">
    <cfRule type="colorScale" priority="440">
      <colorScale>
        <cfvo type="num" val="0"/>
        <cfvo type="num" val="0.5"/>
        <cfvo type="num" val="1"/>
        <color rgb="FFFFFFFF"/>
        <color rgb="FFFFE699"/>
        <color rgb="FFED7D31"/>
      </colorScale>
    </cfRule>
  </conditionalFormatting>
  <conditionalFormatting sqref="BE41">
    <cfRule type="colorScale" priority="430">
      <colorScale>
        <cfvo type="num" val="0"/>
        <cfvo type="num" val="0.5"/>
        <cfvo type="num" val="1"/>
        <color rgb="FFFFFFFF"/>
        <color rgb="FFFFE699"/>
        <color rgb="FFED7D31"/>
      </colorScale>
    </cfRule>
  </conditionalFormatting>
  <conditionalFormatting sqref="BE42">
    <cfRule type="colorScale" priority="420">
      <colorScale>
        <cfvo type="num" val="0"/>
        <cfvo type="num" val="0.5"/>
        <cfvo type="num" val="1"/>
        <color rgb="FFFFFFFF"/>
        <color rgb="FFFFE699"/>
        <color rgb="FFED7D31"/>
      </colorScale>
    </cfRule>
  </conditionalFormatting>
  <conditionalFormatting sqref="BE43">
    <cfRule type="colorScale" priority="410">
      <colorScale>
        <cfvo type="num" val="0"/>
        <cfvo type="num" val="0.5"/>
        <cfvo type="num" val="1"/>
        <color rgb="FFFFFFFF"/>
        <color rgb="FFFFE699"/>
        <color rgb="FFED7D31"/>
      </colorScale>
    </cfRule>
  </conditionalFormatting>
  <conditionalFormatting sqref="BE44">
    <cfRule type="colorScale" priority="400">
      <colorScale>
        <cfvo type="num" val="0"/>
        <cfvo type="num" val="0.5"/>
        <cfvo type="num" val="1"/>
        <color rgb="FFFFFFFF"/>
        <color rgb="FFFFE699"/>
        <color rgb="FFED7D31"/>
      </colorScale>
    </cfRule>
  </conditionalFormatting>
  <conditionalFormatting sqref="BE47">
    <cfRule type="colorScale" priority="390">
      <colorScale>
        <cfvo type="num" val="0"/>
        <cfvo type="num" val="0.5"/>
        <cfvo type="num" val="1"/>
        <color rgb="FFFFFFFF"/>
        <color rgb="FFFFE699"/>
        <color rgb="FFED7D31"/>
      </colorScale>
    </cfRule>
  </conditionalFormatting>
  <conditionalFormatting sqref="BE48">
    <cfRule type="colorScale" priority="380">
      <colorScale>
        <cfvo type="num" val="0"/>
        <cfvo type="num" val="0.5"/>
        <cfvo type="num" val="1"/>
        <color rgb="FFFFFFFF"/>
        <color rgb="FFFFE699"/>
        <color rgb="FFED7D31"/>
      </colorScale>
    </cfRule>
  </conditionalFormatting>
  <conditionalFormatting sqref="BE49">
    <cfRule type="colorScale" priority="370">
      <colorScale>
        <cfvo type="num" val="0"/>
        <cfvo type="num" val="0.5"/>
        <cfvo type="num" val="1"/>
        <color rgb="FFFFFFFF"/>
        <color rgb="FFFFE699"/>
        <color rgb="FFED7D31"/>
      </colorScale>
    </cfRule>
  </conditionalFormatting>
  <conditionalFormatting sqref="BE50">
    <cfRule type="colorScale" priority="360">
      <colorScale>
        <cfvo type="num" val="0"/>
        <cfvo type="num" val="0.5"/>
        <cfvo type="num" val="1"/>
        <color rgb="FFFFFFFF"/>
        <color rgb="FFFFE699"/>
        <color rgb="FFED7D31"/>
      </colorScale>
    </cfRule>
  </conditionalFormatting>
  <conditionalFormatting sqref="BE51">
    <cfRule type="colorScale" priority="350">
      <colorScale>
        <cfvo type="num" val="0"/>
        <cfvo type="num" val="0.5"/>
        <cfvo type="num" val="1"/>
        <color rgb="FFFFFFFF"/>
        <color rgb="FFFFE699"/>
        <color rgb="FFED7D31"/>
      </colorScale>
    </cfRule>
  </conditionalFormatting>
  <conditionalFormatting sqref="BE53">
    <cfRule type="colorScale" priority="340">
      <colorScale>
        <cfvo type="num" val="0"/>
        <cfvo type="num" val="0.5"/>
        <cfvo type="num" val="1"/>
        <color rgb="FFFFFFFF"/>
        <color rgb="FFFFE699"/>
        <color rgb="FFED7D31"/>
      </colorScale>
    </cfRule>
  </conditionalFormatting>
  <conditionalFormatting sqref="BE54">
    <cfRule type="colorScale" priority="330">
      <colorScale>
        <cfvo type="num" val="0"/>
        <cfvo type="num" val="0.5"/>
        <cfvo type="num" val="1"/>
        <color rgb="FFFFFFFF"/>
        <color rgb="FFFFE699"/>
        <color rgb="FFED7D31"/>
      </colorScale>
    </cfRule>
  </conditionalFormatting>
  <conditionalFormatting sqref="BE55">
    <cfRule type="colorScale" priority="320">
      <colorScale>
        <cfvo type="num" val="0"/>
        <cfvo type="num" val="0.5"/>
        <cfvo type="num" val="1"/>
        <color rgb="FFFFFFFF"/>
        <color rgb="FFFFE699"/>
        <color rgb="FFED7D31"/>
      </colorScale>
    </cfRule>
  </conditionalFormatting>
  <conditionalFormatting sqref="BE56">
    <cfRule type="colorScale" priority="310">
      <colorScale>
        <cfvo type="num" val="0"/>
        <cfvo type="num" val="0.5"/>
        <cfvo type="num" val="1"/>
        <color rgb="FFFFFFFF"/>
        <color rgb="FFFFE699"/>
        <color rgb="FFED7D31"/>
      </colorScale>
    </cfRule>
  </conditionalFormatting>
  <conditionalFormatting sqref="BE57">
    <cfRule type="colorScale" priority="300">
      <colorScale>
        <cfvo type="num" val="0"/>
        <cfvo type="num" val="0.5"/>
        <cfvo type="num" val="1"/>
        <color rgb="FFFFFFFF"/>
        <color rgb="FFFFE699"/>
        <color rgb="FFED7D31"/>
      </colorScale>
    </cfRule>
  </conditionalFormatting>
  <conditionalFormatting sqref="BE58">
    <cfRule type="colorScale" priority="290">
      <colorScale>
        <cfvo type="num" val="0"/>
        <cfvo type="num" val="0.5"/>
        <cfvo type="num" val="1"/>
        <color rgb="FFFFFFFF"/>
        <color rgb="FFFFE699"/>
        <color rgb="FFED7D31"/>
      </colorScale>
    </cfRule>
  </conditionalFormatting>
  <conditionalFormatting sqref="BE61">
    <cfRule type="colorScale" priority="280">
      <colorScale>
        <cfvo type="num" val="0"/>
        <cfvo type="num" val="0.5"/>
        <cfvo type="num" val="1"/>
        <color rgb="FFFFFFFF"/>
        <color rgb="FFFFE699"/>
        <color rgb="FFED7D31"/>
      </colorScale>
    </cfRule>
  </conditionalFormatting>
  <conditionalFormatting sqref="BE62">
    <cfRule type="colorScale" priority="270">
      <colorScale>
        <cfvo type="num" val="0"/>
        <cfvo type="num" val="0.5"/>
        <cfvo type="num" val="1"/>
        <color rgb="FFFFFFFF"/>
        <color rgb="FFFFE699"/>
        <color rgb="FFED7D31"/>
      </colorScale>
    </cfRule>
  </conditionalFormatting>
  <conditionalFormatting sqref="BE63">
    <cfRule type="colorScale" priority="260">
      <colorScale>
        <cfvo type="num" val="0"/>
        <cfvo type="num" val="0.5"/>
        <cfvo type="num" val="1"/>
        <color rgb="FFFFFFFF"/>
        <color rgb="FFFFE699"/>
        <color rgb="FFED7D31"/>
      </colorScale>
    </cfRule>
  </conditionalFormatting>
  <conditionalFormatting sqref="BE64">
    <cfRule type="colorScale" priority="250">
      <colorScale>
        <cfvo type="num" val="0"/>
        <cfvo type="num" val="0.5"/>
        <cfvo type="num" val="1"/>
        <color rgb="FFFFFFFF"/>
        <color rgb="FFFFE699"/>
        <color rgb="FFED7D31"/>
      </colorScale>
    </cfRule>
  </conditionalFormatting>
  <conditionalFormatting sqref="BE65">
    <cfRule type="colorScale" priority="240">
      <colorScale>
        <cfvo type="num" val="0"/>
        <cfvo type="num" val="0.5"/>
        <cfvo type="num" val="1"/>
        <color rgb="FFFFFFFF"/>
        <color rgb="FFFFE699"/>
        <color rgb="FFED7D31"/>
      </colorScale>
    </cfRule>
  </conditionalFormatting>
  <conditionalFormatting sqref="BE66">
    <cfRule type="colorScale" priority="230">
      <colorScale>
        <cfvo type="num" val="0"/>
        <cfvo type="num" val="0.5"/>
        <cfvo type="num" val="1"/>
        <color rgb="FFFFFFFF"/>
        <color rgb="FFFFE699"/>
        <color rgb="FFED7D31"/>
      </colorScale>
    </cfRule>
  </conditionalFormatting>
  <conditionalFormatting sqref="BE73">
    <cfRule type="colorScale" priority="220">
      <colorScale>
        <cfvo type="num" val="0"/>
        <cfvo type="num" val="0.5"/>
        <cfvo type="num" val="1"/>
        <color rgb="FFFFFFFF"/>
        <color rgb="FFFFE699"/>
        <color rgb="FFED7D31"/>
      </colorScale>
    </cfRule>
  </conditionalFormatting>
  <conditionalFormatting sqref="BE74">
    <cfRule type="colorScale" priority="210">
      <colorScale>
        <cfvo type="num" val="0"/>
        <cfvo type="num" val="0.5"/>
        <cfvo type="num" val="1"/>
        <color rgb="FFFFFFFF"/>
        <color rgb="FFFFE699"/>
        <color rgb="FFED7D31"/>
      </colorScale>
    </cfRule>
  </conditionalFormatting>
  <conditionalFormatting sqref="BF2">
    <cfRule type="colorScale" priority="641">
      <colorScale>
        <cfvo type="num" val="0"/>
        <cfvo type="num" val="0.5"/>
        <cfvo type="num" val="1"/>
        <color rgb="FFFFFFFF"/>
        <color rgb="FFFFE699"/>
        <color rgb="FFED7D31"/>
      </colorScale>
    </cfRule>
  </conditionalFormatting>
  <conditionalFormatting sqref="BF4">
    <cfRule type="colorScale" priority="631">
      <colorScale>
        <cfvo type="num" val="0"/>
        <cfvo type="num" val="0.5"/>
        <cfvo type="num" val="1"/>
        <color rgb="FFFFFFFF"/>
        <color rgb="FFFFE699"/>
        <color rgb="FFED7D31"/>
      </colorScale>
    </cfRule>
  </conditionalFormatting>
  <conditionalFormatting sqref="BF5">
    <cfRule type="colorScale" priority="621">
      <colorScale>
        <cfvo type="num" val="0"/>
        <cfvo type="num" val="0.5"/>
        <cfvo type="num" val="1"/>
        <color rgb="FFFFFFFF"/>
        <color rgb="FFFFE699"/>
        <color rgb="FFED7D31"/>
      </colorScale>
    </cfRule>
  </conditionalFormatting>
  <conditionalFormatting sqref="BF6">
    <cfRule type="colorScale" priority="611">
      <colorScale>
        <cfvo type="num" val="0"/>
        <cfvo type="num" val="0.5"/>
        <cfvo type="num" val="1"/>
        <color rgb="FFFFFFFF"/>
        <color rgb="FFFFE699"/>
        <color rgb="FFED7D31"/>
      </colorScale>
    </cfRule>
  </conditionalFormatting>
  <conditionalFormatting sqref="BF13">
    <cfRule type="colorScale" priority="601">
      <colorScale>
        <cfvo type="num" val="0"/>
        <cfvo type="num" val="0.5"/>
        <cfvo type="num" val="1"/>
        <color rgb="FFFFFFFF"/>
        <color rgb="FFFFE699"/>
        <color rgb="FFED7D31"/>
      </colorScale>
    </cfRule>
  </conditionalFormatting>
  <conditionalFormatting sqref="BF14">
    <cfRule type="colorScale" priority="591">
      <colorScale>
        <cfvo type="num" val="0"/>
        <cfvo type="num" val="0.5"/>
        <cfvo type="num" val="1"/>
        <color rgb="FFFFFFFF"/>
        <color rgb="FFFFE699"/>
        <color rgb="FFED7D31"/>
      </colorScale>
    </cfRule>
  </conditionalFormatting>
  <conditionalFormatting sqref="BF15">
    <cfRule type="colorScale" priority="581">
      <colorScale>
        <cfvo type="num" val="0"/>
        <cfvo type="num" val="0.5"/>
        <cfvo type="num" val="1"/>
        <color rgb="FFFFFFFF"/>
        <color rgb="FFFFE699"/>
        <color rgb="FFED7D31"/>
      </colorScale>
    </cfRule>
  </conditionalFormatting>
  <conditionalFormatting sqref="BF17">
    <cfRule type="colorScale" priority="571">
      <colorScale>
        <cfvo type="num" val="0"/>
        <cfvo type="num" val="0.5"/>
        <cfvo type="num" val="1"/>
        <color rgb="FFFFFFFF"/>
        <color rgb="FFFFE699"/>
        <color rgb="FFED7D31"/>
      </colorScale>
    </cfRule>
  </conditionalFormatting>
  <conditionalFormatting sqref="BF19">
    <cfRule type="colorScale" priority="561">
      <colorScale>
        <cfvo type="num" val="0"/>
        <cfvo type="num" val="0.5"/>
        <cfvo type="num" val="1"/>
        <color rgb="FFFFFFFF"/>
        <color rgb="FFFFE699"/>
        <color rgb="FFED7D31"/>
      </colorScale>
    </cfRule>
  </conditionalFormatting>
  <conditionalFormatting sqref="BF20">
    <cfRule type="colorScale" priority="551">
      <colorScale>
        <cfvo type="num" val="0"/>
        <cfvo type="num" val="0.5"/>
        <cfvo type="num" val="1"/>
        <color rgb="FFFFFFFF"/>
        <color rgb="FFFFE699"/>
        <color rgb="FFED7D31"/>
      </colorScale>
    </cfRule>
  </conditionalFormatting>
  <conditionalFormatting sqref="BF21">
    <cfRule type="colorScale" priority="541">
      <colorScale>
        <cfvo type="num" val="0"/>
        <cfvo type="num" val="0.5"/>
        <cfvo type="num" val="1"/>
        <color rgb="FFFFFFFF"/>
        <color rgb="FFFFE699"/>
        <color rgb="FFED7D31"/>
      </colorScale>
    </cfRule>
  </conditionalFormatting>
  <conditionalFormatting sqref="BF22">
    <cfRule type="colorScale" priority="531">
      <colorScale>
        <cfvo type="num" val="0"/>
        <cfvo type="num" val="0.5"/>
        <cfvo type="num" val="1"/>
        <color rgb="FFFFFFFF"/>
        <color rgb="FFFFE699"/>
        <color rgb="FFED7D31"/>
      </colorScale>
    </cfRule>
  </conditionalFormatting>
  <conditionalFormatting sqref="BF24">
    <cfRule type="colorScale" priority="521">
      <colorScale>
        <cfvo type="num" val="0"/>
        <cfvo type="num" val="0.5"/>
        <cfvo type="num" val="1"/>
        <color rgb="FFFFFFFF"/>
        <color rgb="FFFFE699"/>
        <color rgb="FFED7D31"/>
      </colorScale>
    </cfRule>
  </conditionalFormatting>
  <conditionalFormatting sqref="BF25:BF26">
    <cfRule type="colorScale" priority="511">
      <colorScale>
        <cfvo type="num" val="0"/>
        <cfvo type="num" val="0.5"/>
        <cfvo type="num" val="1"/>
        <color rgb="FFFFFFFF"/>
        <color rgb="FFFFE699"/>
        <color rgb="FFED7D31"/>
      </colorScale>
    </cfRule>
  </conditionalFormatting>
  <conditionalFormatting sqref="BF27:BF28">
    <cfRule type="colorScale" priority="501">
      <colorScale>
        <cfvo type="num" val="0"/>
        <cfvo type="num" val="0.5"/>
        <cfvo type="num" val="1"/>
        <color rgb="FFFFFFFF"/>
        <color rgb="FFFFE699"/>
        <color rgb="FFED7D31"/>
      </colorScale>
    </cfRule>
  </conditionalFormatting>
  <conditionalFormatting sqref="BF29:BF30">
    <cfRule type="colorScale" priority="491">
      <colorScale>
        <cfvo type="num" val="0"/>
        <cfvo type="num" val="0.5"/>
        <cfvo type="num" val="1"/>
        <color rgb="FFFFFFFF"/>
        <color rgb="FFFFE699"/>
        <color rgb="FFED7D31"/>
      </colorScale>
    </cfRule>
  </conditionalFormatting>
  <conditionalFormatting sqref="BF31:BF32">
    <cfRule type="colorScale" priority="481">
      <colorScale>
        <cfvo type="num" val="0"/>
        <cfvo type="num" val="0.5"/>
        <cfvo type="num" val="1"/>
        <color rgb="FFFFFFFF"/>
        <color rgb="FFFFE699"/>
        <color rgb="FFED7D31"/>
      </colorScale>
    </cfRule>
  </conditionalFormatting>
  <conditionalFormatting sqref="BF33:BF34">
    <cfRule type="colorScale" priority="471">
      <colorScale>
        <cfvo type="num" val="0"/>
        <cfvo type="num" val="0.5"/>
        <cfvo type="num" val="1"/>
        <color rgb="FFFFFFFF"/>
        <color rgb="FFFFE699"/>
        <color rgb="FFED7D31"/>
      </colorScale>
    </cfRule>
  </conditionalFormatting>
  <conditionalFormatting sqref="BF36">
    <cfRule type="colorScale" priority="461">
      <colorScale>
        <cfvo type="num" val="0"/>
        <cfvo type="num" val="0.5"/>
        <cfvo type="num" val="1"/>
        <color rgb="FFFFFFFF"/>
        <color rgb="FFFFE699"/>
        <color rgb="FFED7D31"/>
      </colorScale>
    </cfRule>
  </conditionalFormatting>
  <conditionalFormatting sqref="BF37">
    <cfRule type="colorScale" priority="451">
      <colorScale>
        <cfvo type="num" val="0"/>
        <cfvo type="num" val="0.5"/>
        <cfvo type="num" val="1"/>
        <color rgb="FFFFFFFF"/>
        <color rgb="FFFFE699"/>
        <color rgb="FFED7D31"/>
      </colorScale>
    </cfRule>
  </conditionalFormatting>
  <conditionalFormatting sqref="BF38">
    <cfRule type="colorScale" priority="441">
      <colorScale>
        <cfvo type="num" val="0"/>
        <cfvo type="num" val="0.5"/>
        <cfvo type="num" val="1"/>
        <color rgb="FFFFFFFF"/>
        <color rgb="FFFFE699"/>
        <color rgb="FFED7D31"/>
      </colorScale>
    </cfRule>
  </conditionalFormatting>
  <conditionalFormatting sqref="BF41">
    <cfRule type="colorScale" priority="431">
      <colorScale>
        <cfvo type="num" val="0"/>
        <cfvo type="num" val="0.5"/>
        <cfvo type="num" val="1"/>
        <color rgb="FFFFFFFF"/>
        <color rgb="FFFFE699"/>
        <color rgb="FFED7D31"/>
      </colorScale>
    </cfRule>
  </conditionalFormatting>
  <conditionalFormatting sqref="BF42">
    <cfRule type="colorScale" priority="421">
      <colorScale>
        <cfvo type="num" val="0"/>
        <cfvo type="num" val="0.5"/>
        <cfvo type="num" val="1"/>
        <color rgb="FFFFFFFF"/>
        <color rgb="FFFFE699"/>
        <color rgb="FFED7D31"/>
      </colorScale>
    </cfRule>
  </conditionalFormatting>
  <conditionalFormatting sqref="BF43">
    <cfRule type="colorScale" priority="411">
      <colorScale>
        <cfvo type="num" val="0"/>
        <cfvo type="num" val="0.5"/>
        <cfvo type="num" val="1"/>
        <color rgb="FFFFFFFF"/>
        <color rgb="FFFFE699"/>
        <color rgb="FFED7D31"/>
      </colorScale>
    </cfRule>
  </conditionalFormatting>
  <conditionalFormatting sqref="BF44">
    <cfRule type="colorScale" priority="401">
      <colorScale>
        <cfvo type="num" val="0"/>
        <cfvo type="num" val="0.5"/>
        <cfvo type="num" val="1"/>
        <color rgb="FFFFFFFF"/>
        <color rgb="FFFFE699"/>
        <color rgb="FFED7D31"/>
      </colorScale>
    </cfRule>
  </conditionalFormatting>
  <conditionalFormatting sqref="BF47">
    <cfRule type="colorScale" priority="391">
      <colorScale>
        <cfvo type="num" val="0"/>
        <cfvo type="num" val="0.5"/>
        <cfvo type="num" val="1"/>
        <color rgb="FFFFFFFF"/>
        <color rgb="FFFFE699"/>
        <color rgb="FFED7D31"/>
      </colorScale>
    </cfRule>
  </conditionalFormatting>
  <conditionalFormatting sqref="BF48">
    <cfRule type="colorScale" priority="381">
      <colorScale>
        <cfvo type="num" val="0"/>
        <cfvo type="num" val="0.5"/>
        <cfvo type="num" val="1"/>
        <color rgb="FFFFFFFF"/>
        <color rgb="FFFFE699"/>
        <color rgb="FFED7D31"/>
      </colorScale>
    </cfRule>
  </conditionalFormatting>
  <conditionalFormatting sqref="BF49">
    <cfRule type="colorScale" priority="371">
      <colorScale>
        <cfvo type="num" val="0"/>
        <cfvo type="num" val="0.5"/>
        <cfvo type="num" val="1"/>
        <color rgb="FFFFFFFF"/>
        <color rgb="FFFFE699"/>
        <color rgb="FFED7D31"/>
      </colorScale>
    </cfRule>
  </conditionalFormatting>
  <conditionalFormatting sqref="BF50">
    <cfRule type="colorScale" priority="361">
      <colorScale>
        <cfvo type="num" val="0"/>
        <cfvo type="num" val="0.5"/>
        <cfvo type="num" val="1"/>
        <color rgb="FFFFFFFF"/>
        <color rgb="FFFFE699"/>
        <color rgb="FFED7D31"/>
      </colorScale>
    </cfRule>
  </conditionalFormatting>
  <conditionalFormatting sqref="BF51">
    <cfRule type="colorScale" priority="351">
      <colorScale>
        <cfvo type="num" val="0"/>
        <cfvo type="num" val="0.5"/>
        <cfvo type="num" val="1"/>
        <color rgb="FFFFFFFF"/>
        <color rgb="FFFFE699"/>
        <color rgb="FFED7D31"/>
      </colorScale>
    </cfRule>
  </conditionalFormatting>
  <conditionalFormatting sqref="BF53">
    <cfRule type="colorScale" priority="341">
      <colorScale>
        <cfvo type="num" val="0"/>
        <cfvo type="num" val="0.5"/>
        <cfvo type="num" val="1"/>
        <color rgb="FFFFFFFF"/>
        <color rgb="FFFFE699"/>
        <color rgb="FFED7D31"/>
      </colorScale>
    </cfRule>
  </conditionalFormatting>
  <conditionalFormatting sqref="BF54">
    <cfRule type="colorScale" priority="331">
      <colorScale>
        <cfvo type="num" val="0"/>
        <cfvo type="num" val="0.5"/>
        <cfvo type="num" val="1"/>
        <color rgb="FFFFFFFF"/>
        <color rgb="FFFFE699"/>
        <color rgb="FFED7D31"/>
      </colorScale>
    </cfRule>
  </conditionalFormatting>
  <conditionalFormatting sqref="BF55">
    <cfRule type="colorScale" priority="321">
      <colorScale>
        <cfvo type="num" val="0"/>
        <cfvo type="num" val="0.5"/>
        <cfvo type="num" val="1"/>
        <color rgb="FFFFFFFF"/>
        <color rgb="FFFFE699"/>
        <color rgb="FFED7D31"/>
      </colorScale>
    </cfRule>
  </conditionalFormatting>
  <conditionalFormatting sqref="BF56">
    <cfRule type="colorScale" priority="311">
      <colorScale>
        <cfvo type="num" val="0"/>
        <cfvo type="num" val="0.5"/>
        <cfvo type="num" val="1"/>
        <color rgb="FFFFFFFF"/>
        <color rgb="FFFFE699"/>
        <color rgb="FFED7D31"/>
      </colorScale>
    </cfRule>
  </conditionalFormatting>
  <conditionalFormatting sqref="BF57">
    <cfRule type="colorScale" priority="301">
      <colorScale>
        <cfvo type="num" val="0"/>
        <cfvo type="num" val="0.5"/>
        <cfvo type="num" val="1"/>
        <color rgb="FFFFFFFF"/>
        <color rgb="FFFFE699"/>
        <color rgb="FFED7D31"/>
      </colorScale>
    </cfRule>
  </conditionalFormatting>
  <conditionalFormatting sqref="BF58">
    <cfRule type="colorScale" priority="291">
      <colorScale>
        <cfvo type="num" val="0"/>
        <cfvo type="num" val="0.5"/>
        <cfvo type="num" val="1"/>
        <color rgb="FFFFFFFF"/>
        <color rgb="FFFFE699"/>
        <color rgb="FFED7D31"/>
      </colorScale>
    </cfRule>
  </conditionalFormatting>
  <conditionalFormatting sqref="BF61">
    <cfRule type="colorScale" priority="281">
      <colorScale>
        <cfvo type="num" val="0"/>
        <cfvo type="num" val="0.5"/>
        <cfvo type="num" val="1"/>
        <color rgb="FFFFFFFF"/>
        <color rgb="FFFFE699"/>
        <color rgb="FFED7D31"/>
      </colorScale>
    </cfRule>
  </conditionalFormatting>
  <conditionalFormatting sqref="BF62">
    <cfRule type="colorScale" priority="271">
      <colorScale>
        <cfvo type="num" val="0"/>
        <cfvo type="num" val="0.5"/>
        <cfvo type="num" val="1"/>
        <color rgb="FFFFFFFF"/>
        <color rgb="FFFFE699"/>
        <color rgb="FFED7D31"/>
      </colorScale>
    </cfRule>
  </conditionalFormatting>
  <conditionalFormatting sqref="BF63">
    <cfRule type="colorScale" priority="261">
      <colorScale>
        <cfvo type="num" val="0"/>
        <cfvo type="num" val="0.5"/>
        <cfvo type="num" val="1"/>
        <color rgb="FFFFFFFF"/>
        <color rgb="FFFFE699"/>
        <color rgb="FFED7D31"/>
      </colorScale>
    </cfRule>
  </conditionalFormatting>
  <conditionalFormatting sqref="BF64">
    <cfRule type="colorScale" priority="251">
      <colorScale>
        <cfvo type="num" val="0"/>
        <cfvo type="num" val="0.5"/>
        <cfvo type="num" val="1"/>
        <color rgb="FFFFFFFF"/>
        <color rgb="FFFFE699"/>
        <color rgb="FFED7D31"/>
      </colorScale>
    </cfRule>
  </conditionalFormatting>
  <conditionalFormatting sqref="BF65">
    <cfRule type="colorScale" priority="241">
      <colorScale>
        <cfvo type="num" val="0"/>
        <cfvo type="num" val="0.5"/>
        <cfvo type="num" val="1"/>
        <color rgb="FFFFFFFF"/>
        <color rgb="FFFFE699"/>
        <color rgb="FFED7D31"/>
      </colorScale>
    </cfRule>
  </conditionalFormatting>
  <conditionalFormatting sqref="BF66">
    <cfRule type="colorScale" priority="231">
      <colorScale>
        <cfvo type="num" val="0"/>
        <cfvo type="num" val="0.5"/>
        <cfvo type="num" val="1"/>
        <color rgb="FFFFFFFF"/>
        <color rgb="FFFFE699"/>
        <color rgb="FFED7D31"/>
      </colorScale>
    </cfRule>
  </conditionalFormatting>
  <conditionalFormatting sqref="BF73">
    <cfRule type="colorScale" priority="221">
      <colorScale>
        <cfvo type="num" val="0"/>
        <cfvo type="num" val="0.5"/>
        <cfvo type="num" val="1"/>
        <color rgb="FFFFFFFF"/>
        <color rgb="FFFFE699"/>
        <color rgb="FFED7D31"/>
      </colorScale>
    </cfRule>
  </conditionalFormatting>
  <conditionalFormatting sqref="BF74">
    <cfRule type="colorScale" priority="211">
      <colorScale>
        <cfvo type="num" val="0"/>
        <cfvo type="num" val="0.5"/>
        <cfvo type="num" val="1"/>
        <color rgb="FFFFFFFF"/>
        <color rgb="FFFFE699"/>
        <color rgb="FFED7D31"/>
      </colorScale>
    </cfRule>
  </conditionalFormatting>
  <conditionalFormatting sqref="BG2">
    <cfRule type="colorScale" priority="642">
      <colorScale>
        <cfvo type="num" val="0"/>
        <cfvo type="num" val="0.5"/>
        <cfvo type="num" val="1"/>
        <color rgb="FFFFFFFF"/>
        <color rgb="FFFFE699"/>
        <color rgb="FFED7D31"/>
      </colorScale>
    </cfRule>
  </conditionalFormatting>
  <conditionalFormatting sqref="BG4">
    <cfRule type="colorScale" priority="632">
      <colorScale>
        <cfvo type="num" val="0"/>
        <cfvo type="num" val="0.5"/>
        <cfvo type="num" val="1"/>
        <color rgb="FFFFFFFF"/>
        <color rgb="FFFFE699"/>
        <color rgb="FFED7D31"/>
      </colorScale>
    </cfRule>
  </conditionalFormatting>
  <conditionalFormatting sqref="BG5">
    <cfRule type="colorScale" priority="622">
      <colorScale>
        <cfvo type="num" val="0"/>
        <cfvo type="num" val="0.5"/>
        <cfvo type="num" val="1"/>
        <color rgb="FFFFFFFF"/>
        <color rgb="FFFFE699"/>
        <color rgb="FFED7D31"/>
      </colorScale>
    </cfRule>
  </conditionalFormatting>
  <conditionalFormatting sqref="BG6">
    <cfRule type="colorScale" priority="612">
      <colorScale>
        <cfvo type="num" val="0"/>
        <cfvo type="num" val="0.5"/>
        <cfvo type="num" val="1"/>
        <color rgb="FFFFFFFF"/>
        <color rgb="FFFFE699"/>
        <color rgb="FFED7D31"/>
      </colorScale>
    </cfRule>
  </conditionalFormatting>
  <conditionalFormatting sqref="BG13">
    <cfRule type="colorScale" priority="602">
      <colorScale>
        <cfvo type="num" val="0"/>
        <cfvo type="num" val="0.5"/>
        <cfvo type="num" val="1"/>
        <color rgb="FFFFFFFF"/>
        <color rgb="FFFFE699"/>
        <color rgb="FFED7D31"/>
      </colorScale>
    </cfRule>
  </conditionalFormatting>
  <conditionalFormatting sqref="BG14">
    <cfRule type="colorScale" priority="592">
      <colorScale>
        <cfvo type="num" val="0"/>
        <cfvo type="num" val="0.5"/>
        <cfvo type="num" val="1"/>
        <color rgb="FFFFFFFF"/>
        <color rgb="FFFFE699"/>
        <color rgb="FFED7D31"/>
      </colorScale>
    </cfRule>
  </conditionalFormatting>
  <conditionalFormatting sqref="BG15">
    <cfRule type="colorScale" priority="582">
      <colorScale>
        <cfvo type="num" val="0"/>
        <cfvo type="num" val="0.5"/>
        <cfvo type="num" val="1"/>
        <color rgb="FFFFFFFF"/>
        <color rgb="FFFFE699"/>
        <color rgb="FFED7D31"/>
      </colorScale>
    </cfRule>
  </conditionalFormatting>
  <conditionalFormatting sqref="BG17">
    <cfRule type="colorScale" priority="572">
      <colorScale>
        <cfvo type="num" val="0"/>
        <cfvo type="num" val="0.5"/>
        <cfvo type="num" val="1"/>
        <color rgb="FFFFFFFF"/>
        <color rgb="FFFFE699"/>
        <color rgb="FFED7D31"/>
      </colorScale>
    </cfRule>
  </conditionalFormatting>
  <conditionalFormatting sqref="BG19">
    <cfRule type="colorScale" priority="562">
      <colorScale>
        <cfvo type="num" val="0"/>
        <cfvo type="num" val="0.5"/>
        <cfvo type="num" val="1"/>
        <color rgb="FFFFFFFF"/>
        <color rgb="FFFFE699"/>
        <color rgb="FFED7D31"/>
      </colorScale>
    </cfRule>
  </conditionalFormatting>
  <conditionalFormatting sqref="BG20">
    <cfRule type="colorScale" priority="552">
      <colorScale>
        <cfvo type="num" val="0"/>
        <cfvo type="num" val="0.5"/>
        <cfvo type="num" val="1"/>
        <color rgb="FFFFFFFF"/>
        <color rgb="FFFFE699"/>
        <color rgb="FFED7D31"/>
      </colorScale>
    </cfRule>
  </conditionalFormatting>
  <conditionalFormatting sqref="BG21">
    <cfRule type="colorScale" priority="542">
      <colorScale>
        <cfvo type="num" val="0"/>
        <cfvo type="num" val="0.5"/>
        <cfvo type="num" val="1"/>
        <color rgb="FFFFFFFF"/>
        <color rgb="FFFFE699"/>
        <color rgb="FFED7D31"/>
      </colorScale>
    </cfRule>
  </conditionalFormatting>
  <conditionalFormatting sqref="BG22">
    <cfRule type="colorScale" priority="532">
      <colorScale>
        <cfvo type="num" val="0"/>
        <cfvo type="num" val="0.5"/>
        <cfvo type="num" val="1"/>
        <color rgb="FFFFFFFF"/>
        <color rgb="FFFFE699"/>
        <color rgb="FFED7D31"/>
      </colorScale>
    </cfRule>
  </conditionalFormatting>
  <conditionalFormatting sqref="BG24">
    <cfRule type="colorScale" priority="522">
      <colorScale>
        <cfvo type="num" val="0"/>
        <cfvo type="num" val="0.5"/>
        <cfvo type="num" val="1"/>
        <color rgb="FFFFFFFF"/>
        <color rgb="FFFFE699"/>
        <color rgb="FFED7D31"/>
      </colorScale>
    </cfRule>
  </conditionalFormatting>
  <conditionalFormatting sqref="BG25:BG26">
    <cfRule type="colorScale" priority="512">
      <colorScale>
        <cfvo type="num" val="0"/>
        <cfvo type="num" val="0.5"/>
        <cfvo type="num" val="1"/>
        <color rgb="FFFFFFFF"/>
        <color rgb="FFFFE699"/>
        <color rgb="FFED7D31"/>
      </colorScale>
    </cfRule>
  </conditionalFormatting>
  <conditionalFormatting sqref="BG27:BG28">
    <cfRule type="colorScale" priority="502">
      <colorScale>
        <cfvo type="num" val="0"/>
        <cfvo type="num" val="0.5"/>
        <cfvo type="num" val="1"/>
        <color rgb="FFFFFFFF"/>
        <color rgb="FFFFE699"/>
        <color rgb="FFED7D31"/>
      </colorScale>
    </cfRule>
  </conditionalFormatting>
  <conditionalFormatting sqref="BG29:BG30">
    <cfRule type="colorScale" priority="492">
      <colorScale>
        <cfvo type="num" val="0"/>
        <cfvo type="num" val="0.5"/>
        <cfvo type="num" val="1"/>
        <color rgb="FFFFFFFF"/>
        <color rgb="FFFFE699"/>
        <color rgb="FFED7D31"/>
      </colorScale>
    </cfRule>
  </conditionalFormatting>
  <conditionalFormatting sqref="BG31:BG32">
    <cfRule type="colorScale" priority="482">
      <colorScale>
        <cfvo type="num" val="0"/>
        <cfvo type="num" val="0.5"/>
        <cfvo type="num" val="1"/>
        <color rgb="FFFFFFFF"/>
        <color rgb="FFFFE699"/>
        <color rgb="FFED7D31"/>
      </colorScale>
    </cfRule>
  </conditionalFormatting>
  <conditionalFormatting sqref="BG33:BG34">
    <cfRule type="colorScale" priority="472">
      <colorScale>
        <cfvo type="num" val="0"/>
        <cfvo type="num" val="0.5"/>
        <cfvo type="num" val="1"/>
        <color rgb="FFFFFFFF"/>
        <color rgb="FFFFE699"/>
        <color rgb="FFED7D31"/>
      </colorScale>
    </cfRule>
  </conditionalFormatting>
  <conditionalFormatting sqref="BG36">
    <cfRule type="colorScale" priority="462">
      <colorScale>
        <cfvo type="num" val="0"/>
        <cfvo type="num" val="0.5"/>
        <cfvo type="num" val="1"/>
        <color rgb="FFFFFFFF"/>
        <color rgb="FFFFE699"/>
        <color rgb="FFED7D31"/>
      </colorScale>
    </cfRule>
  </conditionalFormatting>
  <conditionalFormatting sqref="BG37">
    <cfRule type="colorScale" priority="452">
      <colorScale>
        <cfvo type="num" val="0"/>
        <cfvo type="num" val="0.5"/>
        <cfvo type="num" val="1"/>
        <color rgb="FFFFFFFF"/>
        <color rgb="FFFFE699"/>
        <color rgb="FFED7D31"/>
      </colorScale>
    </cfRule>
  </conditionalFormatting>
  <conditionalFormatting sqref="BG38">
    <cfRule type="colorScale" priority="442">
      <colorScale>
        <cfvo type="num" val="0"/>
        <cfvo type="num" val="0.5"/>
        <cfvo type="num" val="1"/>
        <color rgb="FFFFFFFF"/>
        <color rgb="FFFFE699"/>
        <color rgb="FFED7D31"/>
      </colorScale>
    </cfRule>
  </conditionalFormatting>
  <conditionalFormatting sqref="BG41">
    <cfRule type="colorScale" priority="432">
      <colorScale>
        <cfvo type="num" val="0"/>
        <cfvo type="num" val="0.5"/>
        <cfvo type="num" val="1"/>
        <color rgb="FFFFFFFF"/>
        <color rgb="FFFFE699"/>
        <color rgb="FFED7D31"/>
      </colorScale>
    </cfRule>
  </conditionalFormatting>
  <conditionalFormatting sqref="BG42">
    <cfRule type="colorScale" priority="422">
      <colorScale>
        <cfvo type="num" val="0"/>
        <cfvo type="num" val="0.5"/>
        <cfvo type="num" val="1"/>
        <color rgb="FFFFFFFF"/>
        <color rgb="FFFFE699"/>
        <color rgb="FFED7D31"/>
      </colorScale>
    </cfRule>
  </conditionalFormatting>
  <conditionalFormatting sqref="BG43">
    <cfRule type="colorScale" priority="412">
      <colorScale>
        <cfvo type="num" val="0"/>
        <cfvo type="num" val="0.5"/>
        <cfvo type="num" val="1"/>
        <color rgb="FFFFFFFF"/>
        <color rgb="FFFFE699"/>
        <color rgb="FFED7D31"/>
      </colorScale>
    </cfRule>
  </conditionalFormatting>
  <conditionalFormatting sqref="BG44">
    <cfRule type="colorScale" priority="402">
      <colorScale>
        <cfvo type="num" val="0"/>
        <cfvo type="num" val="0.5"/>
        <cfvo type="num" val="1"/>
        <color rgb="FFFFFFFF"/>
        <color rgb="FFFFE699"/>
        <color rgb="FFED7D31"/>
      </colorScale>
    </cfRule>
  </conditionalFormatting>
  <conditionalFormatting sqref="BG47">
    <cfRule type="colorScale" priority="392">
      <colorScale>
        <cfvo type="num" val="0"/>
        <cfvo type="num" val="0.5"/>
        <cfvo type="num" val="1"/>
        <color rgb="FFFFFFFF"/>
        <color rgb="FFFFE699"/>
        <color rgb="FFED7D31"/>
      </colorScale>
    </cfRule>
  </conditionalFormatting>
  <conditionalFormatting sqref="BG48">
    <cfRule type="colorScale" priority="382">
      <colorScale>
        <cfvo type="num" val="0"/>
        <cfvo type="num" val="0.5"/>
        <cfvo type="num" val="1"/>
        <color rgb="FFFFFFFF"/>
        <color rgb="FFFFE699"/>
        <color rgb="FFED7D31"/>
      </colorScale>
    </cfRule>
  </conditionalFormatting>
  <conditionalFormatting sqref="BG49">
    <cfRule type="colorScale" priority="372">
      <colorScale>
        <cfvo type="num" val="0"/>
        <cfvo type="num" val="0.5"/>
        <cfvo type="num" val="1"/>
        <color rgb="FFFFFFFF"/>
        <color rgb="FFFFE699"/>
        <color rgb="FFED7D31"/>
      </colorScale>
    </cfRule>
  </conditionalFormatting>
  <conditionalFormatting sqref="BG50">
    <cfRule type="colorScale" priority="362">
      <colorScale>
        <cfvo type="num" val="0"/>
        <cfvo type="num" val="0.5"/>
        <cfvo type="num" val="1"/>
        <color rgb="FFFFFFFF"/>
        <color rgb="FFFFE699"/>
        <color rgb="FFED7D31"/>
      </colorScale>
    </cfRule>
  </conditionalFormatting>
  <conditionalFormatting sqref="BG51">
    <cfRule type="colorScale" priority="352">
      <colorScale>
        <cfvo type="num" val="0"/>
        <cfvo type="num" val="0.5"/>
        <cfvo type="num" val="1"/>
        <color rgb="FFFFFFFF"/>
        <color rgb="FFFFE699"/>
        <color rgb="FFED7D31"/>
      </colorScale>
    </cfRule>
  </conditionalFormatting>
  <conditionalFormatting sqref="BG53">
    <cfRule type="colorScale" priority="342">
      <colorScale>
        <cfvo type="num" val="0"/>
        <cfvo type="num" val="0.5"/>
        <cfvo type="num" val="1"/>
        <color rgb="FFFFFFFF"/>
        <color rgb="FFFFE699"/>
        <color rgb="FFED7D31"/>
      </colorScale>
    </cfRule>
  </conditionalFormatting>
  <conditionalFormatting sqref="BG54">
    <cfRule type="colorScale" priority="332">
      <colorScale>
        <cfvo type="num" val="0"/>
        <cfvo type="num" val="0.5"/>
        <cfvo type="num" val="1"/>
        <color rgb="FFFFFFFF"/>
        <color rgb="FFFFE699"/>
        <color rgb="FFED7D31"/>
      </colorScale>
    </cfRule>
  </conditionalFormatting>
  <conditionalFormatting sqref="BG55">
    <cfRule type="colorScale" priority="322">
      <colorScale>
        <cfvo type="num" val="0"/>
        <cfvo type="num" val="0.5"/>
        <cfvo type="num" val="1"/>
        <color rgb="FFFFFFFF"/>
        <color rgb="FFFFE699"/>
        <color rgb="FFED7D31"/>
      </colorScale>
    </cfRule>
  </conditionalFormatting>
  <conditionalFormatting sqref="BG56">
    <cfRule type="colorScale" priority="312">
      <colorScale>
        <cfvo type="num" val="0"/>
        <cfvo type="num" val="0.5"/>
        <cfvo type="num" val="1"/>
        <color rgb="FFFFFFFF"/>
        <color rgb="FFFFE699"/>
        <color rgb="FFED7D31"/>
      </colorScale>
    </cfRule>
  </conditionalFormatting>
  <conditionalFormatting sqref="BG57">
    <cfRule type="colorScale" priority="302">
      <colorScale>
        <cfvo type="num" val="0"/>
        <cfvo type="num" val="0.5"/>
        <cfvo type="num" val="1"/>
        <color rgb="FFFFFFFF"/>
        <color rgb="FFFFE699"/>
        <color rgb="FFED7D31"/>
      </colorScale>
    </cfRule>
  </conditionalFormatting>
  <conditionalFormatting sqref="BG58">
    <cfRule type="colorScale" priority="292">
      <colorScale>
        <cfvo type="num" val="0"/>
        <cfvo type="num" val="0.5"/>
        <cfvo type="num" val="1"/>
        <color rgb="FFFFFFFF"/>
        <color rgb="FFFFE699"/>
        <color rgb="FFED7D31"/>
      </colorScale>
    </cfRule>
  </conditionalFormatting>
  <conditionalFormatting sqref="BG61">
    <cfRule type="colorScale" priority="282">
      <colorScale>
        <cfvo type="num" val="0"/>
        <cfvo type="num" val="0.5"/>
        <cfvo type="num" val="1"/>
        <color rgb="FFFFFFFF"/>
        <color rgb="FFFFE699"/>
        <color rgb="FFED7D31"/>
      </colorScale>
    </cfRule>
  </conditionalFormatting>
  <conditionalFormatting sqref="BG62">
    <cfRule type="colorScale" priority="272">
      <colorScale>
        <cfvo type="num" val="0"/>
        <cfvo type="num" val="0.5"/>
        <cfvo type="num" val="1"/>
        <color rgb="FFFFFFFF"/>
        <color rgb="FFFFE699"/>
        <color rgb="FFED7D31"/>
      </colorScale>
    </cfRule>
  </conditionalFormatting>
  <conditionalFormatting sqref="BG63">
    <cfRule type="colorScale" priority="262">
      <colorScale>
        <cfvo type="num" val="0"/>
        <cfvo type="num" val="0.5"/>
        <cfvo type="num" val="1"/>
        <color rgb="FFFFFFFF"/>
        <color rgb="FFFFE699"/>
        <color rgb="FFED7D31"/>
      </colorScale>
    </cfRule>
  </conditionalFormatting>
  <conditionalFormatting sqref="BG64">
    <cfRule type="colorScale" priority="252">
      <colorScale>
        <cfvo type="num" val="0"/>
        <cfvo type="num" val="0.5"/>
        <cfvo type="num" val="1"/>
        <color rgb="FFFFFFFF"/>
        <color rgb="FFFFE699"/>
        <color rgb="FFED7D31"/>
      </colorScale>
    </cfRule>
  </conditionalFormatting>
  <conditionalFormatting sqref="BG65">
    <cfRule type="colorScale" priority="242">
      <colorScale>
        <cfvo type="num" val="0"/>
        <cfvo type="num" val="0.5"/>
        <cfvo type="num" val="1"/>
        <color rgb="FFFFFFFF"/>
        <color rgb="FFFFE699"/>
        <color rgb="FFED7D31"/>
      </colorScale>
    </cfRule>
  </conditionalFormatting>
  <conditionalFormatting sqref="BG66">
    <cfRule type="colorScale" priority="232">
      <colorScale>
        <cfvo type="num" val="0"/>
        <cfvo type="num" val="0.5"/>
        <cfvo type="num" val="1"/>
        <color rgb="FFFFFFFF"/>
        <color rgb="FFFFE699"/>
        <color rgb="FFED7D31"/>
      </colorScale>
    </cfRule>
  </conditionalFormatting>
  <conditionalFormatting sqref="BG73">
    <cfRule type="colorScale" priority="222">
      <colorScale>
        <cfvo type="num" val="0"/>
        <cfvo type="num" val="0.5"/>
        <cfvo type="num" val="1"/>
        <color rgb="FFFFFFFF"/>
        <color rgb="FFFFE699"/>
        <color rgb="FFED7D31"/>
      </colorScale>
    </cfRule>
  </conditionalFormatting>
  <conditionalFormatting sqref="BG74">
    <cfRule type="colorScale" priority="212">
      <colorScale>
        <cfvo type="num" val="0"/>
        <cfvo type="num" val="0.5"/>
        <cfvo type="num" val="1"/>
        <color rgb="FFFFFFFF"/>
        <color rgb="FFFFE699"/>
        <color rgb="FFED7D31"/>
      </colorScale>
    </cfRule>
  </conditionalFormatting>
  <conditionalFormatting sqref="BH2">
    <cfRule type="colorScale" priority="643">
      <colorScale>
        <cfvo type="num" val="0"/>
        <cfvo type="num" val="0.5"/>
        <cfvo type="num" val="1"/>
        <color rgb="FFFFFFFF"/>
        <color rgb="FFFFE699"/>
        <color rgb="FFED7D31"/>
      </colorScale>
    </cfRule>
  </conditionalFormatting>
  <conditionalFormatting sqref="BH4">
    <cfRule type="colorScale" priority="633">
      <colorScale>
        <cfvo type="num" val="0"/>
        <cfvo type="num" val="0.5"/>
        <cfvo type="num" val="1"/>
        <color rgb="FFFFFFFF"/>
        <color rgb="FFFFE699"/>
        <color rgb="FFED7D31"/>
      </colorScale>
    </cfRule>
  </conditionalFormatting>
  <conditionalFormatting sqref="BH5">
    <cfRule type="colorScale" priority="623">
      <colorScale>
        <cfvo type="num" val="0"/>
        <cfvo type="num" val="0.5"/>
        <cfvo type="num" val="1"/>
        <color rgb="FFFFFFFF"/>
        <color rgb="FFFFE699"/>
        <color rgb="FFED7D31"/>
      </colorScale>
    </cfRule>
  </conditionalFormatting>
  <conditionalFormatting sqref="BH6">
    <cfRule type="colorScale" priority="613">
      <colorScale>
        <cfvo type="num" val="0"/>
        <cfvo type="num" val="0.5"/>
        <cfvo type="num" val="1"/>
        <color rgb="FFFFFFFF"/>
        <color rgb="FFFFE699"/>
        <color rgb="FFED7D31"/>
      </colorScale>
    </cfRule>
  </conditionalFormatting>
  <conditionalFormatting sqref="BH13">
    <cfRule type="colorScale" priority="603">
      <colorScale>
        <cfvo type="num" val="0"/>
        <cfvo type="num" val="0.5"/>
        <cfvo type="num" val="1"/>
        <color rgb="FFFFFFFF"/>
        <color rgb="FFFFE699"/>
        <color rgb="FFED7D31"/>
      </colorScale>
    </cfRule>
  </conditionalFormatting>
  <conditionalFormatting sqref="BH14">
    <cfRule type="colorScale" priority="593">
      <colorScale>
        <cfvo type="num" val="0"/>
        <cfvo type="num" val="0.5"/>
        <cfvo type="num" val="1"/>
        <color rgb="FFFFFFFF"/>
        <color rgb="FFFFE699"/>
        <color rgb="FFED7D31"/>
      </colorScale>
    </cfRule>
  </conditionalFormatting>
  <conditionalFormatting sqref="BH15">
    <cfRule type="colorScale" priority="583">
      <colorScale>
        <cfvo type="num" val="0"/>
        <cfvo type="num" val="0.5"/>
        <cfvo type="num" val="1"/>
        <color rgb="FFFFFFFF"/>
        <color rgb="FFFFE699"/>
        <color rgb="FFED7D31"/>
      </colorScale>
    </cfRule>
  </conditionalFormatting>
  <conditionalFormatting sqref="BH17">
    <cfRule type="colorScale" priority="573">
      <colorScale>
        <cfvo type="num" val="0"/>
        <cfvo type="num" val="0.5"/>
        <cfvo type="num" val="1"/>
        <color rgb="FFFFFFFF"/>
        <color rgb="FFFFE699"/>
        <color rgb="FFED7D31"/>
      </colorScale>
    </cfRule>
  </conditionalFormatting>
  <conditionalFormatting sqref="BH19">
    <cfRule type="colorScale" priority="563">
      <colorScale>
        <cfvo type="num" val="0"/>
        <cfvo type="num" val="0.5"/>
        <cfvo type="num" val="1"/>
        <color rgb="FFFFFFFF"/>
        <color rgb="FFFFE699"/>
        <color rgb="FFED7D31"/>
      </colorScale>
    </cfRule>
  </conditionalFormatting>
  <conditionalFormatting sqref="BH20">
    <cfRule type="colorScale" priority="553">
      <colorScale>
        <cfvo type="num" val="0"/>
        <cfvo type="num" val="0.5"/>
        <cfvo type="num" val="1"/>
        <color rgb="FFFFFFFF"/>
        <color rgb="FFFFE699"/>
        <color rgb="FFED7D31"/>
      </colorScale>
    </cfRule>
  </conditionalFormatting>
  <conditionalFormatting sqref="BH21">
    <cfRule type="colorScale" priority="543">
      <colorScale>
        <cfvo type="num" val="0"/>
        <cfvo type="num" val="0.5"/>
        <cfvo type="num" val="1"/>
        <color rgb="FFFFFFFF"/>
        <color rgb="FFFFE699"/>
        <color rgb="FFED7D31"/>
      </colorScale>
    </cfRule>
  </conditionalFormatting>
  <conditionalFormatting sqref="BH22">
    <cfRule type="colorScale" priority="533">
      <colorScale>
        <cfvo type="num" val="0"/>
        <cfvo type="num" val="0.5"/>
        <cfvo type="num" val="1"/>
        <color rgb="FFFFFFFF"/>
        <color rgb="FFFFE699"/>
        <color rgb="FFED7D31"/>
      </colorScale>
    </cfRule>
  </conditionalFormatting>
  <conditionalFormatting sqref="BH24">
    <cfRule type="colorScale" priority="523">
      <colorScale>
        <cfvo type="num" val="0"/>
        <cfvo type="num" val="0.5"/>
        <cfvo type="num" val="1"/>
        <color rgb="FFFFFFFF"/>
        <color rgb="FFFFE699"/>
        <color rgb="FFED7D31"/>
      </colorScale>
    </cfRule>
  </conditionalFormatting>
  <conditionalFormatting sqref="BH25:BH26">
    <cfRule type="colorScale" priority="513">
      <colorScale>
        <cfvo type="num" val="0"/>
        <cfvo type="num" val="0.5"/>
        <cfvo type="num" val="1"/>
        <color rgb="FFFFFFFF"/>
        <color rgb="FFFFE699"/>
        <color rgb="FFED7D31"/>
      </colorScale>
    </cfRule>
  </conditionalFormatting>
  <conditionalFormatting sqref="BH27:BH28">
    <cfRule type="colorScale" priority="503">
      <colorScale>
        <cfvo type="num" val="0"/>
        <cfvo type="num" val="0.5"/>
        <cfvo type="num" val="1"/>
        <color rgb="FFFFFFFF"/>
        <color rgb="FFFFE699"/>
        <color rgb="FFED7D31"/>
      </colorScale>
    </cfRule>
  </conditionalFormatting>
  <conditionalFormatting sqref="BH29:BH30">
    <cfRule type="colorScale" priority="493">
      <colorScale>
        <cfvo type="num" val="0"/>
        <cfvo type="num" val="0.5"/>
        <cfvo type="num" val="1"/>
        <color rgb="FFFFFFFF"/>
        <color rgb="FFFFE699"/>
        <color rgb="FFED7D31"/>
      </colorScale>
    </cfRule>
  </conditionalFormatting>
  <conditionalFormatting sqref="BH31:BH32">
    <cfRule type="colorScale" priority="483">
      <colorScale>
        <cfvo type="num" val="0"/>
        <cfvo type="num" val="0.5"/>
        <cfvo type="num" val="1"/>
        <color rgb="FFFFFFFF"/>
        <color rgb="FFFFE699"/>
        <color rgb="FFED7D31"/>
      </colorScale>
    </cfRule>
  </conditionalFormatting>
  <conditionalFormatting sqref="BH33:BH34">
    <cfRule type="colorScale" priority="473">
      <colorScale>
        <cfvo type="num" val="0"/>
        <cfvo type="num" val="0.5"/>
        <cfvo type="num" val="1"/>
        <color rgb="FFFFFFFF"/>
        <color rgb="FFFFE699"/>
        <color rgb="FFED7D31"/>
      </colorScale>
    </cfRule>
  </conditionalFormatting>
  <conditionalFormatting sqref="BH36">
    <cfRule type="colorScale" priority="463">
      <colorScale>
        <cfvo type="num" val="0"/>
        <cfvo type="num" val="0.5"/>
        <cfvo type="num" val="1"/>
        <color rgb="FFFFFFFF"/>
        <color rgb="FFFFE699"/>
        <color rgb="FFED7D31"/>
      </colorScale>
    </cfRule>
  </conditionalFormatting>
  <conditionalFormatting sqref="BH37">
    <cfRule type="colorScale" priority="453">
      <colorScale>
        <cfvo type="num" val="0"/>
        <cfvo type="num" val="0.5"/>
        <cfvo type="num" val="1"/>
        <color rgb="FFFFFFFF"/>
        <color rgb="FFFFE699"/>
        <color rgb="FFED7D31"/>
      </colorScale>
    </cfRule>
  </conditionalFormatting>
  <conditionalFormatting sqref="BH38">
    <cfRule type="colorScale" priority="443">
      <colorScale>
        <cfvo type="num" val="0"/>
        <cfvo type="num" val="0.5"/>
        <cfvo type="num" val="1"/>
        <color rgb="FFFFFFFF"/>
        <color rgb="FFFFE699"/>
        <color rgb="FFED7D31"/>
      </colorScale>
    </cfRule>
  </conditionalFormatting>
  <conditionalFormatting sqref="BH41">
    <cfRule type="colorScale" priority="433">
      <colorScale>
        <cfvo type="num" val="0"/>
        <cfvo type="num" val="0.5"/>
        <cfvo type="num" val="1"/>
        <color rgb="FFFFFFFF"/>
        <color rgb="FFFFE699"/>
        <color rgb="FFED7D31"/>
      </colorScale>
    </cfRule>
  </conditionalFormatting>
  <conditionalFormatting sqref="BH42">
    <cfRule type="colorScale" priority="423">
      <colorScale>
        <cfvo type="num" val="0"/>
        <cfvo type="num" val="0.5"/>
        <cfvo type="num" val="1"/>
        <color rgb="FFFFFFFF"/>
        <color rgb="FFFFE699"/>
        <color rgb="FFED7D31"/>
      </colorScale>
    </cfRule>
  </conditionalFormatting>
  <conditionalFormatting sqref="BH43">
    <cfRule type="colorScale" priority="413">
      <colorScale>
        <cfvo type="num" val="0"/>
        <cfvo type="num" val="0.5"/>
        <cfvo type="num" val="1"/>
        <color rgb="FFFFFFFF"/>
        <color rgb="FFFFE699"/>
        <color rgb="FFED7D31"/>
      </colorScale>
    </cfRule>
  </conditionalFormatting>
  <conditionalFormatting sqref="BH44">
    <cfRule type="colorScale" priority="403">
      <colorScale>
        <cfvo type="num" val="0"/>
        <cfvo type="num" val="0.5"/>
        <cfvo type="num" val="1"/>
        <color rgb="FFFFFFFF"/>
        <color rgb="FFFFE699"/>
        <color rgb="FFED7D31"/>
      </colorScale>
    </cfRule>
  </conditionalFormatting>
  <conditionalFormatting sqref="BH47">
    <cfRule type="colorScale" priority="393">
      <colorScale>
        <cfvo type="num" val="0"/>
        <cfvo type="num" val="0.5"/>
        <cfvo type="num" val="1"/>
        <color rgb="FFFFFFFF"/>
        <color rgb="FFFFE699"/>
        <color rgb="FFED7D31"/>
      </colorScale>
    </cfRule>
  </conditionalFormatting>
  <conditionalFormatting sqref="BH48">
    <cfRule type="colorScale" priority="383">
      <colorScale>
        <cfvo type="num" val="0"/>
        <cfvo type="num" val="0.5"/>
        <cfvo type="num" val="1"/>
        <color rgb="FFFFFFFF"/>
        <color rgb="FFFFE699"/>
        <color rgb="FFED7D31"/>
      </colorScale>
    </cfRule>
  </conditionalFormatting>
  <conditionalFormatting sqref="BH49">
    <cfRule type="colorScale" priority="373">
      <colorScale>
        <cfvo type="num" val="0"/>
        <cfvo type="num" val="0.5"/>
        <cfvo type="num" val="1"/>
        <color rgb="FFFFFFFF"/>
        <color rgb="FFFFE699"/>
        <color rgb="FFED7D31"/>
      </colorScale>
    </cfRule>
  </conditionalFormatting>
  <conditionalFormatting sqref="BH50">
    <cfRule type="colorScale" priority="363">
      <colorScale>
        <cfvo type="num" val="0"/>
        <cfvo type="num" val="0.5"/>
        <cfvo type="num" val="1"/>
        <color rgb="FFFFFFFF"/>
        <color rgb="FFFFE699"/>
        <color rgb="FFED7D31"/>
      </colorScale>
    </cfRule>
  </conditionalFormatting>
  <conditionalFormatting sqref="BH51">
    <cfRule type="colorScale" priority="353">
      <colorScale>
        <cfvo type="num" val="0"/>
        <cfvo type="num" val="0.5"/>
        <cfvo type="num" val="1"/>
        <color rgb="FFFFFFFF"/>
        <color rgb="FFFFE699"/>
        <color rgb="FFED7D31"/>
      </colorScale>
    </cfRule>
  </conditionalFormatting>
  <conditionalFormatting sqref="BH53">
    <cfRule type="colorScale" priority="343">
      <colorScale>
        <cfvo type="num" val="0"/>
        <cfvo type="num" val="0.5"/>
        <cfvo type="num" val="1"/>
        <color rgb="FFFFFFFF"/>
        <color rgb="FFFFE699"/>
        <color rgb="FFED7D31"/>
      </colorScale>
    </cfRule>
  </conditionalFormatting>
  <conditionalFormatting sqref="BH54">
    <cfRule type="colorScale" priority="333">
      <colorScale>
        <cfvo type="num" val="0"/>
        <cfvo type="num" val="0.5"/>
        <cfvo type="num" val="1"/>
        <color rgb="FFFFFFFF"/>
        <color rgb="FFFFE699"/>
        <color rgb="FFED7D31"/>
      </colorScale>
    </cfRule>
  </conditionalFormatting>
  <conditionalFormatting sqref="BH55">
    <cfRule type="colorScale" priority="323">
      <colorScale>
        <cfvo type="num" val="0"/>
        <cfvo type="num" val="0.5"/>
        <cfvo type="num" val="1"/>
        <color rgb="FFFFFFFF"/>
        <color rgb="FFFFE699"/>
        <color rgb="FFED7D31"/>
      </colorScale>
    </cfRule>
  </conditionalFormatting>
  <conditionalFormatting sqref="BH56">
    <cfRule type="colorScale" priority="313">
      <colorScale>
        <cfvo type="num" val="0"/>
        <cfvo type="num" val="0.5"/>
        <cfvo type="num" val="1"/>
        <color rgb="FFFFFFFF"/>
        <color rgb="FFFFE699"/>
        <color rgb="FFED7D31"/>
      </colorScale>
    </cfRule>
  </conditionalFormatting>
  <conditionalFormatting sqref="BH57">
    <cfRule type="colorScale" priority="303">
      <colorScale>
        <cfvo type="num" val="0"/>
        <cfvo type="num" val="0.5"/>
        <cfvo type="num" val="1"/>
        <color rgb="FFFFFFFF"/>
        <color rgb="FFFFE699"/>
        <color rgb="FFED7D31"/>
      </colorScale>
    </cfRule>
  </conditionalFormatting>
  <conditionalFormatting sqref="BH58">
    <cfRule type="colorScale" priority="293">
      <colorScale>
        <cfvo type="num" val="0"/>
        <cfvo type="num" val="0.5"/>
        <cfvo type="num" val="1"/>
        <color rgb="FFFFFFFF"/>
        <color rgb="FFFFE699"/>
        <color rgb="FFED7D31"/>
      </colorScale>
    </cfRule>
  </conditionalFormatting>
  <conditionalFormatting sqref="BH61">
    <cfRule type="colorScale" priority="283">
      <colorScale>
        <cfvo type="num" val="0"/>
        <cfvo type="num" val="0.5"/>
        <cfvo type="num" val="1"/>
        <color rgb="FFFFFFFF"/>
        <color rgb="FFFFE699"/>
        <color rgb="FFED7D31"/>
      </colorScale>
    </cfRule>
  </conditionalFormatting>
  <conditionalFormatting sqref="BH62">
    <cfRule type="colorScale" priority="273">
      <colorScale>
        <cfvo type="num" val="0"/>
        <cfvo type="num" val="0.5"/>
        <cfvo type="num" val="1"/>
        <color rgb="FFFFFFFF"/>
        <color rgb="FFFFE699"/>
        <color rgb="FFED7D31"/>
      </colorScale>
    </cfRule>
  </conditionalFormatting>
  <conditionalFormatting sqref="BH63">
    <cfRule type="colorScale" priority="263">
      <colorScale>
        <cfvo type="num" val="0"/>
        <cfvo type="num" val="0.5"/>
        <cfvo type="num" val="1"/>
        <color rgb="FFFFFFFF"/>
        <color rgb="FFFFE699"/>
        <color rgb="FFED7D31"/>
      </colorScale>
    </cfRule>
  </conditionalFormatting>
  <conditionalFormatting sqref="BH64">
    <cfRule type="colorScale" priority="253">
      <colorScale>
        <cfvo type="num" val="0"/>
        <cfvo type="num" val="0.5"/>
        <cfvo type="num" val="1"/>
        <color rgb="FFFFFFFF"/>
        <color rgb="FFFFE699"/>
        <color rgb="FFED7D31"/>
      </colorScale>
    </cfRule>
  </conditionalFormatting>
  <conditionalFormatting sqref="BH65">
    <cfRule type="colorScale" priority="243">
      <colorScale>
        <cfvo type="num" val="0"/>
        <cfvo type="num" val="0.5"/>
        <cfvo type="num" val="1"/>
        <color rgb="FFFFFFFF"/>
        <color rgb="FFFFE699"/>
        <color rgb="FFED7D31"/>
      </colorScale>
    </cfRule>
  </conditionalFormatting>
  <conditionalFormatting sqref="BH66">
    <cfRule type="colorScale" priority="233">
      <colorScale>
        <cfvo type="num" val="0"/>
        <cfvo type="num" val="0.5"/>
        <cfvo type="num" val="1"/>
        <color rgb="FFFFFFFF"/>
        <color rgb="FFFFE699"/>
        <color rgb="FFED7D31"/>
      </colorScale>
    </cfRule>
  </conditionalFormatting>
  <conditionalFormatting sqref="BH73">
    <cfRule type="colorScale" priority="223">
      <colorScale>
        <cfvo type="num" val="0"/>
        <cfvo type="num" val="0.5"/>
        <cfvo type="num" val="1"/>
        <color rgb="FFFFFFFF"/>
        <color rgb="FFFFE699"/>
        <color rgb="FFED7D31"/>
      </colorScale>
    </cfRule>
  </conditionalFormatting>
  <conditionalFormatting sqref="BH74">
    <cfRule type="colorScale" priority="213">
      <colorScale>
        <cfvo type="num" val="0"/>
        <cfvo type="num" val="0.5"/>
        <cfvo type="num" val="1"/>
        <color rgb="FFFFFFFF"/>
        <color rgb="FFFFE699"/>
        <color rgb="FFED7D31"/>
      </colorScale>
    </cfRule>
  </conditionalFormatting>
  <conditionalFormatting sqref="BI2">
    <cfRule type="colorScale" priority="644">
      <colorScale>
        <cfvo type="num" val="0"/>
        <cfvo type="num" val="0.5"/>
        <cfvo type="num" val="1"/>
        <color rgb="FFFFFFFF"/>
        <color rgb="FFFFE699"/>
        <color rgb="FFED7D31"/>
      </colorScale>
    </cfRule>
  </conditionalFormatting>
  <conditionalFormatting sqref="BI4">
    <cfRule type="colorScale" priority="634">
      <colorScale>
        <cfvo type="num" val="0"/>
        <cfvo type="num" val="0.5"/>
        <cfvo type="num" val="1"/>
        <color rgb="FFFFFFFF"/>
        <color rgb="FFFFE699"/>
        <color rgb="FFED7D31"/>
      </colorScale>
    </cfRule>
  </conditionalFormatting>
  <conditionalFormatting sqref="BI5">
    <cfRule type="colorScale" priority="624">
      <colorScale>
        <cfvo type="num" val="0"/>
        <cfvo type="num" val="0.5"/>
        <cfvo type="num" val="1"/>
        <color rgb="FFFFFFFF"/>
        <color rgb="FFFFE699"/>
        <color rgb="FFED7D31"/>
      </colorScale>
    </cfRule>
  </conditionalFormatting>
  <conditionalFormatting sqref="BI6">
    <cfRule type="colorScale" priority="614">
      <colorScale>
        <cfvo type="num" val="0"/>
        <cfvo type="num" val="0.5"/>
        <cfvo type="num" val="1"/>
        <color rgb="FFFFFFFF"/>
        <color rgb="FFFFE699"/>
        <color rgb="FFED7D31"/>
      </colorScale>
    </cfRule>
  </conditionalFormatting>
  <conditionalFormatting sqref="BI13">
    <cfRule type="colorScale" priority="604">
      <colorScale>
        <cfvo type="num" val="0"/>
        <cfvo type="num" val="0.5"/>
        <cfvo type="num" val="1"/>
        <color rgb="FFFFFFFF"/>
        <color rgb="FFFFE699"/>
        <color rgb="FFED7D31"/>
      </colorScale>
    </cfRule>
  </conditionalFormatting>
  <conditionalFormatting sqref="BI14">
    <cfRule type="colorScale" priority="594">
      <colorScale>
        <cfvo type="num" val="0"/>
        <cfvo type="num" val="0.5"/>
        <cfvo type="num" val="1"/>
        <color rgb="FFFFFFFF"/>
        <color rgb="FFFFE699"/>
        <color rgb="FFED7D31"/>
      </colorScale>
    </cfRule>
  </conditionalFormatting>
  <conditionalFormatting sqref="BI15">
    <cfRule type="colorScale" priority="584">
      <colorScale>
        <cfvo type="num" val="0"/>
        <cfvo type="num" val="0.5"/>
        <cfvo type="num" val="1"/>
        <color rgb="FFFFFFFF"/>
        <color rgb="FFFFE699"/>
        <color rgb="FFED7D31"/>
      </colorScale>
    </cfRule>
  </conditionalFormatting>
  <conditionalFormatting sqref="BI17">
    <cfRule type="colorScale" priority="574">
      <colorScale>
        <cfvo type="num" val="0"/>
        <cfvo type="num" val="0.5"/>
        <cfvo type="num" val="1"/>
        <color rgb="FFFFFFFF"/>
        <color rgb="FFFFE699"/>
        <color rgb="FFED7D31"/>
      </colorScale>
    </cfRule>
  </conditionalFormatting>
  <conditionalFormatting sqref="BI19">
    <cfRule type="colorScale" priority="564">
      <colorScale>
        <cfvo type="num" val="0"/>
        <cfvo type="num" val="0.5"/>
        <cfvo type="num" val="1"/>
        <color rgb="FFFFFFFF"/>
        <color rgb="FFFFE699"/>
        <color rgb="FFED7D31"/>
      </colorScale>
    </cfRule>
  </conditionalFormatting>
  <conditionalFormatting sqref="BI20">
    <cfRule type="colorScale" priority="554">
      <colorScale>
        <cfvo type="num" val="0"/>
        <cfvo type="num" val="0.5"/>
        <cfvo type="num" val="1"/>
        <color rgb="FFFFFFFF"/>
        <color rgb="FFFFE699"/>
        <color rgb="FFED7D31"/>
      </colorScale>
    </cfRule>
  </conditionalFormatting>
  <conditionalFormatting sqref="BI21">
    <cfRule type="colorScale" priority="544">
      <colorScale>
        <cfvo type="num" val="0"/>
        <cfvo type="num" val="0.5"/>
        <cfvo type="num" val="1"/>
        <color rgb="FFFFFFFF"/>
        <color rgb="FFFFE699"/>
        <color rgb="FFED7D31"/>
      </colorScale>
    </cfRule>
  </conditionalFormatting>
  <conditionalFormatting sqref="BI22">
    <cfRule type="colorScale" priority="534">
      <colorScale>
        <cfvo type="num" val="0"/>
        <cfvo type="num" val="0.5"/>
        <cfvo type="num" val="1"/>
        <color rgb="FFFFFFFF"/>
        <color rgb="FFFFE699"/>
        <color rgb="FFED7D31"/>
      </colorScale>
    </cfRule>
  </conditionalFormatting>
  <conditionalFormatting sqref="BI24">
    <cfRule type="colorScale" priority="524">
      <colorScale>
        <cfvo type="num" val="0"/>
        <cfvo type="num" val="0.5"/>
        <cfvo type="num" val="1"/>
        <color rgb="FFFFFFFF"/>
        <color rgb="FFFFE699"/>
        <color rgb="FFED7D31"/>
      </colorScale>
    </cfRule>
  </conditionalFormatting>
  <conditionalFormatting sqref="BI25:BI26">
    <cfRule type="colorScale" priority="514">
      <colorScale>
        <cfvo type="num" val="0"/>
        <cfvo type="num" val="0.5"/>
        <cfvo type="num" val="1"/>
        <color rgb="FFFFFFFF"/>
        <color rgb="FFFFE699"/>
        <color rgb="FFED7D31"/>
      </colorScale>
    </cfRule>
  </conditionalFormatting>
  <conditionalFormatting sqref="BI27:BI28">
    <cfRule type="colorScale" priority="504">
      <colorScale>
        <cfvo type="num" val="0"/>
        <cfvo type="num" val="0.5"/>
        <cfvo type="num" val="1"/>
        <color rgb="FFFFFFFF"/>
        <color rgb="FFFFE699"/>
        <color rgb="FFED7D31"/>
      </colorScale>
    </cfRule>
  </conditionalFormatting>
  <conditionalFormatting sqref="BI29:BI30">
    <cfRule type="colorScale" priority="494">
      <colorScale>
        <cfvo type="num" val="0"/>
        <cfvo type="num" val="0.5"/>
        <cfvo type="num" val="1"/>
        <color rgb="FFFFFFFF"/>
        <color rgb="FFFFE699"/>
        <color rgb="FFED7D31"/>
      </colorScale>
    </cfRule>
  </conditionalFormatting>
  <conditionalFormatting sqref="BI31:BI32">
    <cfRule type="colorScale" priority="484">
      <colorScale>
        <cfvo type="num" val="0"/>
        <cfvo type="num" val="0.5"/>
        <cfvo type="num" val="1"/>
        <color rgb="FFFFFFFF"/>
        <color rgb="FFFFE699"/>
        <color rgb="FFED7D31"/>
      </colorScale>
    </cfRule>
  </conditionalFormatting>
  <conditionalFormatting sqref="BI33:BI34">
    <cfRule type="colorScale" priority="474">
      <colorScale>
        <cfvo type="num" val="0"/>
        <cfvo type="num" val="0.5"/>
        <cfvo type="num" val="1"/>
        <color rgb="FFFFFFFF"/>
        <color rgb="FFFFE699"/>
        <color rgb="FFED7D31"/>
      </colorScale>
    </cfRule>
  </conditionalFormatting>
  <conditionalFormatting sqref="BI36">
    <cfRule type="colorScale" priority="464">
      <colorScale>
        <cfvo type="num" val="0"/>
        <cfvo type="num" val="0.5"/>
        <cfvo type="num" val="1"/>
        <color rgb="FFFFFFFF"/>
        <color rgb="FFFFE699"/>
        <color rgb="FFED7D31"/>
      </colorScale>
    </cfRule>
  </conditionalFormatting>
  <conditionalFormatting sqref="BI37">
    <cfRule type="colorScale" priority="454">
      <colorScale>
        <cfvo type="num" val="0"/>
        <cfvo type="num" val="0.5"/>
        <cfvo type="num" val="1"/>
        <color rgb="FFFFFFFF"/>
        <color rgb="FFFFE699"/>
        <color rgb="FFED7D31"/>
      </colorScale>
    </cfRule>
  </conditionalFormatting>
  <conditionalFormatting sqref="BI38">
    <cfRule type="colorScale" priority="444">
      <colorScale>
        <cfvo type="num" val="0"/>
        <cfvo type="num" val="0.5"/>
        <cfvo type="num" val="1"/>
        <color rgb="FFFFFFFF"/>
        <color rgb="FFFFE699"/>
        <color rgb="FFED7D31"/>
      </colorScale>
    </cfRule>
  </conditionalFormatting>
  <conditionalFormatting sqref="BI41">
    <cfRule type="colorScale" priority="434">
      <colorScale>
        <cfvo type="num" val="0"/>
        <cfvo type="num" val="0.5"/>
        <cfvo type="num" val="1"/>
        <color rgb="FFFFFFFF"/>
        <color rgb="FFFFE699"/>
        <color rgb="FFED7D31"/>
      </colorScale>
    </cfRule>
  </conditionalFormatting>
  <conditionalFormatting sqref="BI42">
    <cfRule type="colorScale" priority="424">
      <colorScale>
        <cfvo type="num" val="0"/>
        <cfvo type="num" val="0.5"/>
        <cfvo type="num" val="1"/>
        <color rgb="FFFFFFFF"/>
        <color rgb="FFFFE699"/>
        <color rgb="FFED7D31"/>
      </colorScale>
    </cfRule>
  </conditionalFormatting>
  <conditionalFormatting sqref="BI43">
    <cfRule type="colorScale" priority="414">
      <colorScale>
        <cfvo type="num" val="0"/>
        <cfvo type="num" val="0.5"/>
        <cfvo type="num" val="1"/>
        <color rgb="FFFFFFFF"/>
        <color rgb="FFFFE699"/>
        <color rgb="FFED7D31"/>
      </colorScale>
    </cfRule>
  </conditionalFormatting>
  <conditionalFormatting sqref="BI44">
    <cfRule type="colorScale" priority="404">
      <colorScale>
        <cfvo type="num" val="0"/>
        <cfvo type="num" val="0.5"/>
        <cfvo type="num" val="1"/>
        <color rgb="FFFFFFFF"/>
        <color rgb="FFFFE699"/>
        <color rgb="FFED7D31"/>
      </colorScale>
    </cfRule>
  </conditionalFormatting>
  <conditionalFormatting sqref="BI47">
    <cfRule type="colorScale" priority="394">
      <colorScale>
        <cfvo type="num" val="0"/>
        <cfvo type="num" val="0.5"/>
        <cfvo type="num" val="1"/>
        <color rgb="FFFFFFFF"/>
        <color rgb="FFFFE699"/>
        <color rgb="FFED7D31"/>
      </colorScale>
    </cfRule>
  </conditionalFormatting>
  <conditionalFormatting sqref="BI48">
    <cfRule type="colorScale" priority="384">
      <colorScale>
        <cfvo type="num" val="0"/>
        <cfvo type="num" val="0.5"/>
        <cfvo type="num" val="1"/>
        <color rgb="FFFFFFFF"/>
        <color rgb="FFFFE699"/>
        <color rgb="FFED7D31"/>
      </colorScale>
    </cfRule>
  </conditionalFormatting>
  <conditionalFormatting sqref="BI49">
    <cfRule type="colorScale" priority="374">
      <colorScale>
        <cfvo type="num" val="0"/>
        <cfvo type="num" val="0.5"/>
        <cfvo type="num" val="1"/>
        <color rgb="FFFFFFFF"/>
        <color rgb="FFFFE699"/>
        <color rgb="FFED7D31"/>
      </colorScale>
    </cfRule>
  </conditionalFormatting>
  <conditionalFormatting sqref="BI50">
    <cfRule type="colorScale" priority="364">
      <colorScale>
        <cfvo type="num" val="0"/>
        <cfvo type="num" val="0.5"/>
        <cfvo type="num" val="1"/>
        <color rgb="FFFFFFFF"/>
        <color rgb="FFFFE699"/>
        <color rgb="FFED7D31"/>
      </colorScale>
    </cfRule>
  </conditionalFormatting>
  <conditionalFormatting sqref="BI51">
    <cfRule type="colorScale" priority="354">
      <colorScale>
        <cfvo type="num" val="0"/>
        <cfvo type="num" val="0.5"/>
        <cfvo type="num" val="1"/>
        <color rgb="FFFFFFFF"/>
        <color rgb="FFFFE699"/>
        <color rgb="FFED7D31"/>
      </colorScale>
    </cfRule>
  </conditionalFormatting>
  <conditionalFormatting sqref="BI53">
    <cfRule type="colorScale" priority="344">
      <colorScale>
        <cfvo type="num" val="0"/>
        <cfvo type="num" val="0.5"/>
        <cfvo type="num" val="1"/>
        <color rgb="FFFFFFFF"/>
        <color rgb="FFFFE699"/>
        <color rgb="FFED7D31"/>
      </colorScale>
    </cfRule>
  </conditionalFormatting>
  <conditionalFormatting sqref="BI54">
    <cfRule type="colorScale" priority="334">
      <colorScale>
        <cfvo type="num" val="0"/>
        <cfvo type="num" val="0.5"/>
        <cfvo type="num" val="1"/>
        <color rgb="FFFFFFFF"/>
        <color rgb="FFFFE699"/>
        <color rgb="FFED7D31"/>
      </colorScale>
    </cfRule>
  </conditionalFormatting>
  <conditionalFormatting sqref="BI55">
    <cfRule type="colorScale" priority="324">
      <colorScale>
        <cfvo type="num" val="0"/>
        <cfvo type="num" val="0.5"/>
        <cfvo type="num" val="1"/>
        <color rgb="FFFFFFFF"/>
        <color rgb="FFFFE699"/>
        <color rgb="FFED7D31"/>
      </colorScale>
    </cfRule>
  </conditionalFormatting>
  <conditionalFormatting sqref="BI56">
    <cfRule type="colorScale" priority="314">
      <colorScale>
        <cfvo type="num" val="0"/>
        <cfvo type="num" val="0.5"/>
        <cfvo type="num" val="1"/>
        <color rgb="FFFFFFFF"/>
        <color rgb="FFFFE699"/>
        <color rgb="FFED7D31"/>
      </colorScale>
    </cfRule>
  </conditionalFormatting>
  <conditionalFormatting sqref="BI57">
    <cfRule type="colorScale" priority="304">
      <colorScale>
        <cfvo type="num" val="0"/>
        <cfvo type="num" val="0.5"/>
        <cfvo type="num" val="1"/>
        <color rgb="FFFFFFFF"/>
        <color rgb="FFFFE699"/>
        <color rgb="FFED7D31"/>
      </colorScale>
    </cfRule>
  </conditionalFormatting>
  <conditionalFormatting sqref="BI58">
    <cfRule type="colorScale" priority="294">
      <colorScale>
        <cfvo type="num" val="0"/>
        <cfvo type="num" val="0.5"/>
        <cfvo type="num" val="1"/>
        <color rgb="FFFFFFFF"/>
        <color rgb="FFFFE699"/>
        <color rgb="FFED7D31"/>
      </colorScale>
    </cfRule>
  </conditionalFormatting>
  <conditionalFormatting sqref="BI61">
    <cfRule type="colorScale" priority="284">
      <colorScale>
        <cfvo type="num" val="0"/>
        <cfvo type="num" val="0.5"/>
        <cfvo type="num" val="1"/>
        <color rgb="FFFFFFFF"/>
        <color rgb="FFFFE699"/>
        <color rgb="FFED7D31"/>
      </colorScale>
    </cfRule>
  </conditionalFormatting>
  <conditionalFormatting sqref="BI62">
    <cfRule type="colorScale" priority="274">
      <colorScale>
        <cfvo type="num" val="0"/>
        <cfvo type="num" val="0.5"/>
        <cfvo type="num" val="1"/>
        <color rgb="FFFFFFFF"/>
        <color rgb="FFFFE699"/>
        <color rgb="FFED7D31"/>
      </colorScale>
    </cfRule>
  </conditionalFormatting>
  <conditionalFormatting sqref="BI63">
    <cfRule type="colorScale" priority="264">
      <colorScale>
        <cfvo type="num" val="0"/>
        <cfvo type="num" val="0.5"/>
        <cfvo type="num" val="1"/>
        <color rgb="FFFFFFFF"/>
        <color rgb="FFFFE699"/>
        <color rgb="FFED7D31"/>
      </colorScale>
    </cfRule>
  </conditionalFormatting>
  <conditionalFormatting sqref="BI64">
    <cfRule type="colorScale" priority="254">
      <colorScale>
        <cfvo type="num" val="0"/>
        <cfvo type="num" val="0.5"/>
        <cfvo type="num" val="1"/>
        <color rgb="FFFFFFFF"/>
        <color rgb="FFFFE699"/>
        <color rgb="FFED7D31"/>
      </colorScale>
    </cfRule>
  </conditionalFormatting>
  <conditionalFormatting sqref="BI65">
    <cfRule type="colorScale" priority="244">
      <colorScale>
        <cfvo type="num" val="0"/>
        <cfvo type="num" val="0.5"/>
        <cfvo type="num" val="1"/>
        <color rgb="FFFFFFFF"/>
        <color rgb="FFFFE699"/>
        <color rgb="FFED7D31"/>
      </colorScale>
    </cfRule>
  </conditionalFormatting>
  <conditionalFormatting sqref="BI66">
    <cfRule type="colorScale" priority="234">
      <colorScale>
        <cfvo type="num" val="0"/>
        <cfvo type="num" val="0.5"/>
        <cfvo type="num" val="1"/>
        <color rgb="FFFFFFFF"/>
        <color rgb="FFFFE699"/>
        <color rgb="FFED7D31"/>
      </colorScale>
    </cfRule>
  </conditionalFormatting>
  <conditionalFormatting sqref="BI73">
    <cfRule type="colorScale" priority="224">
      <colorScale>
        <cfvo type="num" val="0"/>
        <cfvo type="num" val="0.5"/>
        <cfvo type="num" val="1"/>
        <color rgb="FFFFFFFF"/>
        <color rgb="FFFFE699"/>
        <color rgb="FFED7D31"/>
      </colorScale>
    </cfRule>
  </conditionalFormatting>
  <conditionalFormatting sqref="BI74">
    <cfRule type="colorScale" priority="214">
      <colorScale>
        <cfvo type="num" val="0"/>
        <cfvo type="num" val="0.5"/>
        <cfvo type="num" val="1"/>
        <color rgb="FFFFFFFF"/>
        <color rgb="FFFFE699"/>
        <color rgb="FFED7D31"/>
      </colorScale>
    </cfRule>
  </conditionalFormatting>
  <conditionalFormatting sqref="BJ2">
    <cfRule type="colorScale" priority="645">
      <colorScale>
        <cfvo type="num" val="0"/>
        <cfvo type="num" val="0.5"/>
        <cfvo type="num" val="1"/>
        <color rgb="FFFFFFFF"/>
        <color rgb="FFFFE699"/>
        <color rgb="FFED7D31"/>
      </colorScale>
    </cfRule>
  </conditionalFormatting>
  <conditionalFormatting sqref="BJ4">
    <cfRule type="colorScale" priority="635">
      <colorScale>
        <cfvo type="num" val="0"/>
        <cfvo type="num" val="0.5"/>
        <cfvo type="num" val="1"/>
        <color rgb="FFFFFFFF"/>
        <color rgb="FFFFE699"/>
        <color rgb="FFED7D31"/>
      </colorScale>
    </cfRule>
  </conditionalFormatting>
  <conditionalFormatting sqref="BJ5">
    <cfRule type="colorScale" priority="625">
      <colorScale>
        <cfvo type="num" val="0"/>
        <cfvo type="num" val="0.5"/>
        <cfvo type="num" val="1"/>
        <color rgb="FFFFFFFF"/>
        <color rgb="FFFFE699"/>
        <color rgb="FFED7D31"/>
      </colorScale>
    </cfRule>
  </conditionalFormatting>
  <conditionalFormatting sqref="BJ6">
    <cfRule type="colorScale" priority="615">
      <colorScale>
        <cfvo type="num" val="0"/>
        <cfvo type="num" val="0.5"/>
        <cfvo type="num" val="1"/>
        <color rgb="FFFFFFFF"/>
        <color rgb="FFFFE699"/>
        <color rgb="FFED7D31"/>
      </colorScale>
    </cfRule>
  </conditionalFormatting>
  <conditionalFormatting sqref="BJ13">
    <cfRule type="colorScale" priority="605">
      <colorScale>
        <cfvo type="num" val="0"/>
        <cfvo type="num" val="0.5"/>
        <cfvo type="num" val="1"/>
        <color rgb="FFFFFFFF"/>
        <color rgb="FFFFE699"/>
        <color rgb="FFED7D31"/>
      </colorScale>
    </cfRule>
  </conditionalFormatting>
  <conditionalFormatting sqref="BJ14">
    <cfRule type="colorScale" priority="595">
      <colorScale>
        <cfvo type="num" val="0"/>
        <cfvo type="num" val="0.5"/>
        <cfvo type="num" val="1"/>
        <color rgb="FFFFFFFF"/>
        <color rgb="FFFFE699"/>
        <color rgb="FFED7D31"/>
      </colorScale>
    </cfRule>
  </conditionalFormatting>
  <conditionalFormatting sqref="BJ15">
    <cfRule type="colorScale" priority="585">
      <colorScale>
        <cfvo type="num" val="0"/>
        <cfvo type="num" val="0.5"/>
        <cfvo type="num" val="1"/>
        <color rgb="FFFFFFFF"/>
        <color rgb="FFFFE699"/>
        <color rgb="FFED7D31"/>
      </colorScale>
    </cfRule>
  </conditionalFormatting>
  <conditionalFormatting sqref="BJ17">
    <cfRule type="colorScale" priority="575">
      <colorScale>
        <cfvo type="num" val="0"/>
        <cfvo type="num" val="0.5"/>
        <cfvo type="num" val="1"/>
        <color rgb="FFFFFFFF"/>
        <color rgb="FFFFE699"/>
        <color rgb="FFED7D31"/>
      </colorScale>
    </cfRule>
  </conditionalFormatting>
  <conditionalFormatting sqref="BJ19">
    <cfRule type="colorScale" priority="565">
      <colorScale>
        <cfvo type="num" val="0"/>
        <cfvo type="num" val="0.5"/>
        <cfvo type="num" val="1"/>
        <color rgb="FFFFFFFF"/>
        <color rgb="FFFFE699"/>
        <color rgb="FFED7D31"/>
      </colorScale>
    </cfRule>
  </conditionalFormatting>
  <conditionalFormatting sqref="BJ20">
    <cfRule type="colorScale" priority="555">
      <colorScale>
        <cfvo type="num" val="0"/>
        <cfvo type="num" val="0.5"/>
        <cfvo type="num" val="1"/>
        <color rgb="FFFFFFFF"/>
        <color rgb="FFFFE699"/>
        <color rgb="FFED7D31"/>
      </colorScale>
    </cfRule>
  </conditionalFormatting>
  <conditionalFormatting sqref="BJ21">
    <cfRule type="colorScale" priority="545">
      <colorScale>
        <cfvo type="num" val="0"/>
        <cfvo type="num" val="0.5"/>
        <cfvo type="num" val="1"/>
        <color rgb="FFFFFFFF"/>
        <color rgb="FFFFE699"/>
        <color rgb="FFED7D31"/>
      </colorScale>
    </cfRule>
  </conditionalFormatting>
  <conditionalFormatting sqref="BJ22">
    <cfRule type="colorScale" priority="535">
      <colorScale>
        <cfvo type="num" val="0"/>
        <cfvo type="num" val="0.5"/>
        <cfvo type="num" val="1"/>
        <color rgb="FFFFFFFF"/>
        <color rgb="FFFFE699"/>
        <color rgb="FFED7D31"/>
      </colorScale>
    </cfRule>
  </conditionalFormatting>
  <conditionalFormatting sqref="BJ24">
    <cfRule type="colorScale" priority="525">
      <colorScale>
        <cfvo type="num" val="0"/>
        <cfvo type="num" val="0.5"/>
        <cfvo type="num" val="1"/>
        <color rgb="FFFFFFFF"/>
        <color rgb="FFFFE699"/>
        <color rgb="FFED7D31"/>
      </colorScale>
    </cfRule>
  </conditionalFormatting>
  <conditionalFormatting sqref="BJ25:BJ26">
    <cfRule type="colorScale" priority="515">
      <colorScale>
        <cfvo type="num" val="0"/>
        <cfvo type="num" val="0.5"/>
        <cfvo type="num" val="1"/>
        <color rgb="FFFFFFFF"/>
        <color rgb="FFFFE699"/>
        <color rgb="FFED7D31"/>
      </colorScale>
    </cfRule>
  </conditionalFormatting>
  <conditionalFormatting sqref="BJ27:BJ28">
    <cfRule type="colorScale" priority="505">
      <colorScale>
        <cfvo type="num" val="0"/>
        <cfvo type="num" val="0.5"/>
        <cfvo type="num" val="1"/>
        <color rgb="FFFFFFFF"/>
        <color rgb="FFFFE699"/>
        <color rgb="FFED7D31"/>
      </colorScale>
    </cfRule>
  </conditionalFormatting>
  <conditionalFormatting sqref="BJ29:BJ30">
    <cfRule type="colorScale" priority="495">
      <colorScale>
        <cfvo type="num" val="0"/>
        <cfvo type="num" val="0.5"/>
        <cfvo type="num" val="1"/>
        <color rgb="FFFFFFFF"/>
        <color rgb="FFFFE699"/>
        <color rgb="FFED7D31"/>
      </colorScale>
    </cfRule>
  </conditionalFormatting>
  <conditionalFormatting sqref="BJ31:BJ32">
    <cfRule type="colorScale" priority="485">
      <colorScale>
        <cfvo type="num" val="0"/>
        <cfvo type="num" val="0.5"/>
        <cfvo type="num" val="1"/>
        <color rgb="FFFFFFFF"/>
        <color rgb="FFFFE699"/>
        <color rgb="FFED7D31"/>
      </colorScale>
    </cfRule>
  </conditionalFormatting>
  <conditionalFormatting sqref="BJ33:BJ34">
    <cfRule type="colorScale" priority="475">
      <colorScale>
        <cfvo type="num" val="0"/>
        <cfvo type="num" val="0.5"/>
        <cfvo type="num" val="1"/>
        <color rgb="FFFFFFFF"/>
        <color rgb="FFFFE699"/>
        <color rgb="FFED7D31"/>
      </colorScale>
    </cfRule>
  </conditionalFormatting>
  <conditionalFormatting sqref="BJ36">
    <cfRule type="colorScale" priority="465">
      <colorScale>
        <cfvo type="num" val="0"/>
        <cfvo type="num" val="0.5"/>
        <cfvo type="num" val="1"/>
        <color rgb="FFFFFFFF"/>
        <color rgb="FFFFE699"/>
        <color rgb="FFED7D31"/>
      </colorScale>
    </cfRule>
  </conditionalFormatting>
  <conditionalFormatting sqref="BJ37">
    <cfRule type="colorScale" priority="455">
      <colorScale>
        <cfvo type="num" val="0"/>
        <cfvo type="num" val="0.5"/>
        <cfvo type="num" val="1"/>
        <color rgb="FFFFFFFF"/>
        <color rgb="FFFFE699"/>
        <color rgb="FFED7D31"/>
      </colorScale>
    </cfRule>
  </conditionalFormatting>
  <conditionalFormatting sqref="BJ38">
    <cfRule type="colorScale" priority="445">
      <colorScale>
        <cfvo type="num" val="0"/>
        <cfvo type="num" val="0.5"/>
        <cfvo type="num" val="1"/>
        <color rgb="FFFFFFFF"/>
        <color rgb="FFFFE699"/>
        <color rgb="FFED7D31"/>
      </colorScale>
    </cfRule>
  </conditionalFormatting>
  <conditionalFormatting sqref="BJ41">
    <cfRule type="colorScale" priority="435">
      <colorScale>
        <cfvo type="num" val="0"/>
        <cfvo type="num" val="0.5"/>
        <cfvo type="num" val="1"/>
        <color rgb="FFFFFFFF"/>
        <color rgb="FFFFE699"/>
        <color rgb="FFED7D31"/>
      </colorScale>
    </cfRule>
  </conditionalFormatting>
  <conditionalFormatting sqref="BJ42">
    <cfRule type="colorScale" priority="425">
      <colorScale>
        <cfvo type="num" val="0"/>
        <cfvo type="num" val="0.5"/>
        <cfvo type="num" val="1"/>
        <color rgb="FFFFFFFF"/>
        <color rgb="FFFFE699"/>
        <color rgb="FFED7D31"/>
      </colorScale>
    </cfRule>
  </conditionalFormatting>
  <conditionalFormatting sqref="BJ43">
    <cfRule type="colorScale" priority="415">
      <colorScale>
        <cfvo type="num" val="0"/>
        <cfvo type="num" val="0.5"/>
        <cfvo type="num" val="1"/>
        <color rgb="FFFFFFFF"/>
        <color rgb="FFFFE699"/>
        <color rgb="FFED7D31"/>
      </colorScale>
    </cfRule>
  </conditionalFormatting>
  <conditionalFormatting sqref="BJ44">
    <cfRule type="colorScale" priority="405">
      <colorScale>
        <cfvo type="num" val="0"/>
        <cfvo type="num" val="0.5"/>
        <cfvo type="num" val="1"/>
        <color rgb="FFFFFFFF"/>
        <color rgb="FFFFE699"/>
        <color rgb="FFED7D31"/>
      </colorScale>
    </cfRule>
  </conditionalFormatting>
  <conditionalFormatting sqref="BJ47">
    <cfRule type="colorScale" priority="395">
      <colorScale>
        <cfvo type="num" val="0"/>
        <cfvo type="num" val="0.5"/>
        <cfvo type="num" val="1"/>
        <color rgb="FFFFFFFF"/>
        <color rgb="FFFFE699"/>
        <color rgb="FFED7D31"/>
      </colorScale>
    </cfRule>
  </conditionalFormatting>
  <conditionalFormatting sqref="BJ48">
    <cfRule type="colorScale" priority="385">
      <colorScale>
        <cfvo type="num" val="0"/>
        <cfvo type="num" val="0.5"/>
        <cfvo type="num" val="1"/>
        <color rgb="FFFFFFFF"/>
        <color rgb="FFFFE699"/>
        <color rgb="FFED7D31"/>
      </colorScale>
    </cfRule>
  </conditionalFormatting>
  <conditionalFormatting sqref="BJ49">
    <cfRule type="colorScale" priority="375">
      <colorScale>
        <cfvo type="num" val="0"/>
        <cfvo type="num" val="0.5"/>
        <cfvo type="num" val="1"/>
        <color rgb="FFFFFFFF"/>
        <color rgb="FFFFE699"/>
        <color rgb="FFED7D31"/>
      </colorScale>
    </cfRule>
  </conditionalFormatting>
  <conditionalFormatting sqref="BJ50">
    <cfRule type="colorScale" priority="365">
      <colorScale>
        <cfvo type="num" val="0"/>
        <cfvo type="num" val="0.5"/>
        <cfvo type="num" val="1"/>
        <color rgb="FFFFFFFF"/>
        <color rgb="FFFFE699"/>
        <color rgb="FFED7D31"/>
      </colorScale>
    </cfRule>
  </conditionalFormatting>
  <conditionalFormatting sqref="BJ51">
    <cfRule type="colorScale" priority="355">
      <colorScale>
        <cfvo type="num" val="0"/>
        <cfvo type="num" val="0.5"/>
        <cfvo type="num" val="1"/>
        <color rgb="FFFFFFFF"/>
        <color rgb="FFFFE699"/>
        <color rgb="FFED7D31"/>
      </colorScale>
    </cfRule>
  </conditionalFormatting>
  <conditionalFormatting sqref="BJ53">
    <cfRule type="colorScale" priority="345">
      <colorScale>
        <cfvo type="num" val="0"/>
        <cfvo type="num" val="0.5"/>
        <cfvo type="num" val="1"/>
        <color rgb="FFFFFFFF"/>
        <color rgb="FFFFE699"/>
        <color rgb="FFED7D31"/>
      </colorScale>
    </cfRule>
  </conditionalFormatting>
  <conditionalFormatting sqref="BJ54">
    <cfRule type="colorScale" priority="335">
      <colorScale>
        <cfvo type="num" val="0"/>
        <cfvo type="num" val="0.5"/>
        <cfvo type="num" val="1"/>
        <color rgb="FFFFFFFF"/>
        <color rgb="FFFFE699"/>
        <color rgb="FFED7D31"/>
      </colorScale>
    </cfRule>
  </conditionalFormatting>
  <conditionalFormatting sqref="BJ55">
    <cfRule type="colorScale" priority="325">
      <colorScale>
        <cfvo type="num" val="0"/>
        <cfvo type="num" val="0.5"/>
        <cfvo type="num" val="1"/>
        <color rgb="FFFFFFFF"/>
        <color rgb="FFFFE699"/>
        <color rgb="FFED7D31"/>
      </colorScale>
    </cfRule>
  </conditionalFormatting>
  <conditionalFormatting sqref="BJ56">
    <cfRule type="colorScale" priority="315">
      <colorScale>
        <cfvo type="num" val="0"/>
        <cfvo type="num" val="0.5"/>
        <cfvo type="num" val="1"/>
        <color rgb="FFFFFFFF"/>
        <color rgb="FFFFE699"/>
        <color rgb="FFED7D31"/>
      </colorScale>
    </cfRule>
  </conditionalFormatting>
  <conditionalFormatting sqref="BJ57">
    <cfRule type="colorScale" priority="305">
      <colorScale>
        <cfvo type="num" val="0"/>
        <cfvo type="num" val="0.5"/>
        <cfvo type="num" val="1"/>
        <color rgb="FFFFFFFF"/>
        <color rgb="FFFFE699"/>
        <color rgb="FFED7D31"/>
      </colorScale>
    </cfRule>
  </conditionalFormatting>
  <conditionalFormatting sqref="BJ58">
    <cfRule type="colorScale" priority="295">
      <colorScale>
        <cfvo type="num" val="0"/>
        <cfvo type="num" val="0.5"/>
        <cfvo type="num" val="1"/>
        <color rgb="FFFFFFFF"/>
        <color rgb="FFFFE699"/>
        <color rgb="FFED7D31"/>
      </colorScale>
    </cfRule>
  </conditionalFormatting>
  <conditionalFormatting sqref="BJ61">
    <cfRule type="colorScale" priority="285">
      <colorScale>
        <cfvo type="num" val="0"/>
        <cfvo type="num" val="0.5"/>
        <cfvo type="num" val="1"/>
        <color rgb="FFFFFFFF"/>
        <color rgb="FFFFE699"/>
        <color rgb="FFED7D31"/>
      </colorScale>
    </cfRule>
  </conditionalFormatting>
  <conditionalFormatting sqref="BJ62">
    <cfRule type="colorScale" priority="275">
      <colorScale>
        <cfvo type="num" val="0"/>
        <cfvo type="num" val="0.5"/>
        <cfvo type="num" val="1"/>
        <color rgb="FFFFFFFF"/>
        <color rgb="FFFFE699"/>
        <color rgb="FFED7D31"/>
      </colorScale>
    </cfRule>
  </conditionalFormatting>
  <conditionalFormatting sqref="BJ63">
    <cfRule type="colorScale" priority="265">
      <colorScale>
        <cfvo type="num" val="0"/>
        <cfvo type="num" val="0.5"/>
        <cfvo type="num" val="1"/>
        <color rgb="FFFFFFFF"/>
        <color rgb="FFFFE699"/>
        <color rgb="FFED7D31"/>
      </colorScale>
    </cfRule>
  </conditionalFormatting>
  <conditionalFormatting sqref="BJ64">
    <cfRule type="colorScale" priority="255">
      <colorScale>
        <cfvo type="num" val="0"/>
        <cfvo type="num" val="0.5"/>
        <cfvo type="num" val="1"/>
        <color rgb="FFFFFFFF"/>
        <color rgb="FFFFE699"/>
        <color rgb="FFED7D31"/>
      </colorScale>
    </cfRule>
  </conditionalFormatting>
  <conditionalFormatting sqref="BJ65">
    <cfRule type="colorScale" priority="245">
      <colorScale>
        <cfvo type="num" val="0"/>
        <cfvo type="num" val="0.5"/>
        <cfvo type="num" val="1"/>
        <color rgb="FFFFFFFF"/>
        <color rgb="FFFFE699"/>
        <color rgb="FFED7D31"/>
      </colorScale>
    </cfRule>
  </conditionalFormatting>
  <conditionalFormatting sqref="BJ66">
    <cfRule type="colorScale" priority="235">
      <colorScale>
        <cfvo type="num" val="0"/>
        <cfvo type="num" val="0.5"/>
        <cfvo type="num" val="1"/>
        <color rgb="FFFFFFFF"/>
        <color rgb="FFFFE699"/>
        <color rgb="FFED7D31"/>
      </colorScale>
    </cfRule>
  </conditionalFormatting>
  <conditionalFormatting sqref="BJ73">
    <cfRule type="colorScale" priority="225">
      <colorScale>
        <cfvo type="num" val="0"/>
        <cfvo type="num" val="0.5"/>
        <cfvo type="num" val="1"/>
        <color rgb="FFFFFFFF"/>
        <color rgb="FFFFE699"/>
        <color rgb="FFED7D31"/>
      </colorScale>
    </cfRule>
  </conditionalFormatting>
  <conditionalFormatting sqref="BJ74">
    <cfRule type="colorScale" priority="215">
      <colorScale>
        <cfvo type="num" val="0"/>
        <cfvo type="num" val="0.5"/>
        <cfvo type="num" val="1"/>
        <color rgb="FFFFFFFF"/>
        <color rgb="FFFFE699"/>
        <color rgb="FFED7D31"/>
      </colorScale>
    </cfRule>
  </conditionalFormatting>
  <conditionalFormatting sqref="BK2">
    <cfRule type="colorScale" priority="646">
      <colorScale>
        <cfvo type="num" val="0"/>
        <cfvo type="num" val="0.5"/>
        <cfvo type="num" val="1"/>
        <color rgb="FFFFFFFF"/>
        <color rgb="FFFFE699"/>
        <color rgb="FFED7D31"/>
      </colorScale>
    </cfRule>
  </conditionalFormatting>
  <conditionalFormatting sqref="BK4">
    <cfRule type="colorScale" priority="636">
      <colorScale>
        <cfvo type="num" val="0"/>
        <cfvo type="num" val="0.5"/>
        <cfvo type="num" val="1"/>
        <color rgb="FFFFFFFF"/>
        <color rgb="FFFFE699"/>
        <color rgb="FFED7D31"/>
      </colorScale>
    </cfRule>
  </conditionalFormatting>
  <conditionalFormatting sqref="BK5">
    <cfRule type="colorScale" priority="626">
      <colorScale>
        <cfvo type="num" val="0"/>
        <cfvo type="num" val="0.5"/>
        <cfvo type="num" val="1"/>
        <color rgb="FFFFFFFF"/>
        <color rgb="FFFFE699"/>
        <color rgb="FFED7D31"/>
      </colorScale>
    </cfRule>
  </conditionalFormatting>
  <conditionalFormatting sqref="BK6">
    <cfRule type="colorScale" priority="616">
      <colorScale>
        <cfvo type="num" val="0"/>
        <cfvo type="num" val="0.5"/>
        <cfvo type="num" val="1"/>
        <color rgb="FFFFFFFF"/>
        <color rgb="FFFFE699"/>
        <color rgb="FFED7D31"/>
      </colorScale>
    </cfRule>
  </conditionalFormatting>
  <conditionalFormatting sqref="BK13">
    <cfRule type="colorScale" priority="606">
      <colorScale>
        <cfvo type="num" val="0"/>
        <cfvo type="num" val="0.5"/>
        <cfvo type="num" val="1"/>
        <color rgb="FFFFFFFF"/>
        <color rgb="FFFFE699"/>
        <color rgb="FFED7D31"/>
      </colorScale>
    </cfRule>
  </conditionalFormatting>
  <conditionalFormatting sqref="BK14">
    <cfRule type="colorScale" priority="596">
      <colorScale>
        <cfvo type="num" val="0"/>
        <cfvo type="num" val="0.5"/>
        <cfvo type="num" val="1"/>
        <color rgb="FFFFFFFF"/>
        <color rgb="FFFFE699"/>
        <color rgb="FFED7D31"/>
      </colorScale>
    </cfRule>
  </conditionalFormatting>
  <conditionalFormatting sqref="BK15">
    <cfRule type="colorScale" priority="586">
      <colorScale>
        <cfvo type="num" val="0"/>
        <cfvo type="num" val="0.5"/>
        <cfvo type="num" val="1"/>
        <color rgb="FFFFFFFF"/>
        <color rgb="FFFFE699"/>
        <color rgb="FFED7D31"/>
      </colorScale>
    </cfRule>
  </conditionalFormatting>
  <conditionalFormatting sqref="BK17">
    <cfRule type="colorScale" priority="576">
      <colorScale>
        <cfvo type="num" val="0"/>
        <cfvo type="num" val="0.5"/>
        <cfvo type="num" val="1"/>
        <color rgb="FFFFFFFF"/>
        <color rgb="FFFFE699"/>
        <color rgb="FFED7D31"/>
      </colorScale>
    </cfRule>
  </conditionalFormatting>
  <conditionalFormatting sqref="BK19">
    <cfRule type="colorScale" priority="566">
      <colorScale>
        <cfvo type="num" val="0"/>
        <cfvo type="num" val="0.5"/>
        <cfvo type="num" val="1"/>
        <color rgb="FFFFFFFF"/>
        <color rgb="FFFFE699"/>
        <color rgb="FFED7D31"/>
      </colorScale>
    </cfRule>
  </conditionalFormatting>
  <conditionalFormatting sqref="BK20">
    <cfRule type="colorScale" priority="556">
      <colorScale>
        <cfvo type="num" val="0"/>
        <cfvo type="num" val="0.5"/>
        <cfvo type="num" val="1"/>
        <color rgb="FFFFFFFF"/>
        <color rgb="FFFFE699"/>
        <color rgb="FFED7D31"/>
      </colorScale>
    </cfRule>
  </conditionalFormatting>
  <conditionalFormatting sqref="BK21">
    <cfRule type="colorScale" priority="546">
      <colorScale>
        <cfvo type="num" val="0"/>
        <cfvo type="num" val="0.5"/>
        <cfvo type="num" val="1"/>
        <color rgb="FFFFFFFF"/>
        <color rgb="FFFFE699"/>
        <color rgb="FFED7D31"/>
      </colorScale>
    </cfRule>
  </conditionalFormatting>
  <conditionalFormatting sqref="BK22">
    <cfRule type="colorScale" priority="536">
      <colorScale>
        <cfvo type="num" val="0"/>
        <cfvo type="num" val="0.5"/>
        <cfvo type="num" val="1"/>
        <color rgb="FFFFFFFF"/>
        <color rgb="FFFFE699"/>
        <color rgb="FFED7D31"/>
      </colorScale>
    </cfRule>
  </conditionalFormatting>
  <conditionalFormatting sqref="BK24">
    <cfRule type="colorScale" priority="526">
      <colorScale>
        <cfvo type="num" val="0"/>
        <cfvo type="num" val="0.5"/>
        <cfvo type="num" val="1"/>
        <color rgb="FFFFFFFF"/>
        <color rgb="FFFFE699"/>
        <color rgb="FFED7D31"/>
      </colorScale>
    </cfRule>
  </conditionalFormatting>
  <conditionalFormatting sqref="BK25:BK26">
    <cfRule type="colorScale" priority="516">
      <colorScale>
        <cfvo type="num" val="0"/>
        <cfvo type="num" val="0.5"/>
        <cfvo type="num" val="1"/>
        <color rgb="FFFFFFFF"/>
        <color rgb="FFFFE699"/>
        <color rgb="FFED7D31"/>
      </colorScale>
    </cfRule>
  </conditionalFormatting>
  <conditionalFormatting sqref="BK27:BK28">
    <cfRule type="colorScale" priority="506">
      <colorScale>
        <cfvo type="num" val="0"/>
        <cfvo type="num" val="0.5"/>
        <cfvo type="num" val="1"/>
        <color rgb="FFFFFFFF"/>
        <color rgb="FFFFE699"/>
        <color rgb="FFED7D31"/>
      </colorScale>
    </cfRule>
  </conditionalFormatting>
  <conditionalFormatting sqref="BK29:BK30">
    <cfRule type="colorScale" priority="496">
      <colorScale>
        <cfvo type="num" val="0"/>
        <cfvo type="num" val="0.5"/>
        <cfvo type="num" val="1"/>
        <color rgb="FFFFFFFF"/>
        <color rgb="FFFFE699"/>
        <color rgb="FFED7D31"/>
      </colorScale>
    </cfRule>
  </conditionalFormatting>
  <conditionalFormatting sqref="BK31:BK32">
    <cfRule type="colorScale" priority="486">
      <colorScale>
        <cfvo type="num" val="0"/>
        <cfvo type="num" val="0.5"/>
        <cfvo type="num" val="1"/>
        <color rgb="FFFFFFFF"/>
        <color rgb="FFFFE699"/>
        <color rgb="FFED7D31"/>
      </colorScale>
    </cfRule>
  </conditionalFormatting>
  <conditionalFormatting sqref="BK33:BK34">
    <cfRule type="colorScale" priority="476">
      <colorScale>
        <cfvo type="num" val="0"/>
        <cfvo type="num" val="0.5"/>
        <cfvo type="num" val="1"/>
        <color rgb="FFFFFFFF"/>
        <color rgb="FFFFE699"/>
        <color rgb="FFED7D31"/>
      </colorScale>
    </cfRule>
  </conditionalFormatting>
  <conditionalFormatting sqref="BK36">
    <cfRule type="colorScale" priority="466">
      <colorScale>
        <cfvo type="num" val="0"/>
        <cfvo type="num" val="0.5"/>
        <cfvo type="num" val="1"/>
        <color rgb="FFFFFFFF"/>
        <color rgb="FFFFE699"/>
        <color rgb="FFED7D31"/>
      </colorScale>
    </cfRule>
  </conditionalFormatting>
  <conditionalFormatting sqref="BK37">
    <cfRule type="colorScale" priority="456">
      <colorScale>
        <cfvo type="num" val="0"/>
        <cfvo type="num" val="0.5"/>
        <cfvo type="num" val="1"/>
        <color rgb="FFFFFFFF"/>
        <color rgb="FFFFE699"/>
        <color rgb="FFED7D31"/>
      </colorScale>
    </cfRule>
  </conditionalFormatting>
  <conditionalFormatting sqref="BK38">
    <cfRule type="colorScale" priority="446">
      <colorScale>
        <cfvo type="num" val="0"/>
        <cfvo type="num" val="0.5"/>
        <cfvo type="num" val="1"/>
        <color rgb="FFFFFFFF"/>
        <color rgb="FFFFE699"/>
        <color rgb="FFED7D31"/>
      </colorScale>
    </cfRule>
  </conditionalFormatting>
  <conditionalFormatting sqref="BK41">
    <cfRule type="colorScale" priority="436">
      <colorScale>
        <cfvo type="num" val="0"/>
        <cfvo type="num" val="0.5"/>
        <cfvo type="num" val="1"/>
        <color rgb="FFFFFFFF"/>
        <color rgb="FFFFE699"/>
        <color rgb="FFED7D31"/>
      </colorScale>
    </cfRule>
  </conditionalFormatting>
  <conditionalFormatting sqref="BK42">
    <cfRule type="colorScale" priority="426">
      <colorScale>
        <cfvo type="num" val="0"/>
        <cfvo type="num" val="0.5"/>
        <cfvo type="num" val="1"/>
        <color rgb="FFFFFFFF"/>
        <color rgb="FFFFE699"/>
        <color rgb="FFED7D31"/>
      </colorScale>
    </cfRule>
  </conditionalFormatting>
  <conditionalFormatting sqref="BK43">
    <cfRule type="colorScale" priority="416">
      <colorScale>
        <cfvo type="num" val="0"/>
        <cfvo type="num" val="0.5"/>
        <cfvo type="num" val="1"/>
        <color rgb="FFFFFFFF"/>
        <color rgb="FFFFE699"/>
        <color rgb="FFED7D31"/>
      </colorScale>
    </cfRule>
  </conditionalFormatting>
  <conditionalFormatting sqref="BK44">
    <cfRule type="colorScale" priority="406">
      <colorScale>
        <cfvo type="num" val="0"/>
        <cfvo type="num" val="0.5"/>
        <cfvo type="num" val="1"/>
        <color rgb="FFFFFFFF"/>
        <color rgb="FFFFE699"/>
        <color rgb="FFED7D31"/>
      </colorScale>
    </cfRule>
  </conditionalFormatting>
  <conditionalFormatting sqref="BK47">
    <cfRule type="colorScale" priority="396">
      <colorScale>
        <cfvo type="num" val="0"/>
        <cfvo type="num" val="0.5"/>
        <cfvo type="num" val="1"/>
        <color rgb="FFFFFFFF"/>
        <color rgb="FFFFE699"/>
        <color rgb="FFED7D31"/>
      </colorScale>
    </cfRule>
  </conditionalFormatting>
  <conditionalFormatting sqref="BK48">
    <cfRule type="colorScale" priority="386">
      <colorScale>
        <cfvo type="num" val="0"/>
        <cfvo type="num" val="0.5"/>
        <cfvo type="num" val="1"/>
        <color rgb="FFFFFFFF"/>
        <color rgb="FFFFE699"/>
        <color rgb="FFED7D31"/>
      </colorScale>
    </cfRule>
  </conditionalFormatting>
  <conditionalFormatting sqref="BK49">
    <cfRule type="colorScale" priority="376">
      <colorScale>
        <cfvo type="num" val="0"/>
        <cfvo type="num" val="0.5"/>
        <cfvo type="num" val="1"/>
        <color rgb="FFFFFFFF"/>
        <color rgb="FFFFE699"/>
        <color rgb="FFED7D31"/>
      </colorScale>
    </cfRule>
  </conditionalFormatting>
  <conditionalFormatting sqref="BK50">
    <cfRule type="colorScale" priority="366">
      <colorScale>
        <cfvo type="num" val="0"/>
        <cfvo type="num" val="0.5"/>
        <cfvo type="num" val="1"/>
        <color rgb="FFFFFFFF"/>
        <color rgb="FFFFE699"/>
        <color rgb="FFED7D31"/>
      </colorScale>
    </cfRule>
  </conditionalFormatting>
  <conditionalFormatting sqref="BK51">
    <cfRule type="colorScale" priority="356">
      <colorScale>
        <cfvo type="num" val="0"/>
        <cfvo type="num" val="0.5"/>
        <cfvo type="num" val="1"/>
        <color rgb="FFFFFFFF"/>
        <color rgb="FFFFE699"/>
        <color rgb="FFED7D31"/>
      </colorScale>
    </cfRule>
  </conditionalFormatting>
  <conditionalFormatting sqref="BK53">
    <cfRule type="colorScale" priority="346">
      <colorScale>
        <cfvo type="num" val="0"/>
        <cfvo type="num" val="0.5"/>
        <cfvo type="num" val="1"/>
        <color rgb="FFFFFFFF"/>
        <color rgb="FFFFE699"/>
        <color rgb="FFED7D31"/>
      </colorScale>
    </cfRule>
  </conditionalFormatting>
  <conditionalFormatting sqref="BK54">
    <cfRule type="colorScale" priority="336">
      <colorScale>
        <cfvo type="num" val="0"/>
        <cfvo type="num" val="0.5"/>
        <cfvo type="num" val="1"/>
        <color rgb="FFFFFFFF"/>
        <color rgb="FFFFE699"/>
        <color rgb="FFED7D31"/>
      </colorScale>
    </cfRule>
  </conditionalFormatting>
  <conditionalFormatting sqref="BK55">
    <cfRule type="colorScale" priority="326">
      <colorScale>
        <cfvo type="num" val="0"/>
        <cfvo type="num" val="0.5"/>
        <cfvo type="num" val="1"/>
        <color rgb="FFFFFFFF"/>
        <color rgb="FFFFE699"/>
        <color rgb="FFED7D31"/>
      </colorScale>
    </cfRule>
  </conditionalFormatting>
  <conditionalFormatting sqref="BK56">
    <cfRule type="colorScale" priority="316">
      <colorScale>
        <cfvo type="num" val="0"/>
        <cfvo type="num" val="0.5"/>
        <cfvo type="num" val="1"/>
        <color rgb="FFFFFFFF"/>
        <color rgb="FFFFE699"/>
        <color rgb="FFED7D31"/>
      </colorScale>
    </cfRule>
  </conditionalFormatting>
  <conditionalFormatting sqref="BK57">
    <cfRule type="colorScale" priority="306">
      <colorScale>
        <cfvo type="num" val="0"/>
        <cfvo type="num" val="0.5"/>
        <cfvo type="num" val="1"/>
        <color rgb="FFFFFFFF"/>
        <color rgb="FFFFE699"/>
        <color rgb="FFED7D31"/>
      </colorScale>
    </cfRule>
  </conditionalFormatting>
  <conditionalFormatting sqref="BK58">
    <cfRule type="colorScale" priority="296">
      <colorScale>
        <cfvo type="num" val="0"/>
        <cfvo type="num" val="0.5"/>
        <cfvo type="num" val="1"/>
        <color rgb="FFFFFFFF"/>
        <color rgb="FFFFE699"/>
        <color rgb="FFED7D31"/>
      </colorScale>
    </cfRule>
  </conditionalFormatting>
  <conditionalFormatting sqref="BK61">
    <cfRule type="colorScale" priority="286">
      <colorScale>
        <cfvo type="num" val="0"/>
        <cfvo type="num" val="0.5"/>
        <cfvo type="num" val="1"/>
        <color rgb="FFFFFFFF"/>
        <color rgb="FFFFE699"/>
        <color rgb="FFED7D31"/>
      </colorScale>
    </cfRule>
  </conditionalFormatting>
  <conditionalFormatting sqref="BK62">
    <cfRule type="colorScale" priority="276">
      <colorScale>
        <cfvo type="num" val="0"/>
        <cfvo type="num" val="0.5"/>
        <cfvo type="num" val="1"/>
        <color rgb="FFFFFFFF"/>
        <color rgb="FFFFE699"/>
        <color rgb="FFED7D31"/>
      </colorScale>
    </cfRule>
  </conditionalFormatting>
  <conditionalFormatting sqref="BK63">
    <cfRule type="colorScale" priority="266">
      <colorScale>
        <cfvo type="num" val="0"/>
        <cfvo type="num" val="0.5"/>
        <cfvo type="num" val="1"/>
        <color rgb="FFFFFFFF"/>
        <color rgb="FFFFE699"/>
        <color rgb="FFED7D31"/>
      </colorScale>
    </cfRule>
  </conditionalFormatting>
  <conditionalFormatting sqref="BK64">
    <cfRule type="colorScale" priority="256">
      <colorScale>
        <cfvo type="num" val="0"/>
        <cfvo type="num" val="0.5"/>
        <cfvo type="num" val="1"/>
        <color rgb="FFFFFFFF"/>
        <color rgb="FFFFE699"/>
        <color rgb="FFED7D31"/>
      </colorScale>
    </cfRule>
  </conditionalFormatting>
  <conditionalFormatting sqref="BK65">
    <cfRule type="colorScale" priority="246">
      <colorScale>
        <cfvo type="num" val="0"/>
        <cfvo type="num" val="0.5"/>
        <cfvo type="num" val="1"/>
        <color rgb="FFFFFFFF"/>
        <color rgb="FFFFE699"/>
        <color rgb="FFED7D31"/>
      </colorScale>
    </cfRule>
  </conditionalFormatting>
  <conditionalFormatting sqref="BK66">
    <cfRule type="colorScale" priority="236">
      <colorScale>
        <cfvo type="num" val="0"/>
        <cfvo type="num" val="0.5"/>
        <cfvo type="num" val="1"/>
        <color rgb="FFFFFFFF"/>
        <color rgb="FFFFE699"/>
        <color rgb="FFED7D31"/>
      </colorScale>
    </cfRule>
  </conditionalFormatting>
  <conditionalFormatting sqref="BK73">
    <cfRule type="colorScale" priority="226">
      <colorScale>
        <cfvo type="num" val="0"/>
        <cfvo type="num" val="0.5"/>
        <cfvo type="num" val="1"/>
        <color rgb="FFFFFFFF"/>
        <color rgb="FFFFE699"/>
        <color rgb="FFED7D31"/>
      </colorScale>
    </cfRule>
  </conditionalFormatting>
  <conditionalFormatting sqref="BK74">
    <cfRule type="colorScale" priority="216">
      <colorScale>
        <cfvo type="num" val="0"/>
        <cfvo type="num" val="0.5"/>
        <cfvo type="num" val="1"/>
        <color rgb="FFFFFFFF"/>
        <color rgb="FFFFE699"/>
        <color rgb="FFED7D31"/>
      </colorScale>
    </cfRule>
  </conditionalFormatting>
  <conditionalFormatting sqref="BL2">
    <cfRule type="colorScale" priority="647">
      <colorScale>
        <cfvo type="num" val="0"/>
        <cfvo type="num" val="0.5"/>
        <cfvo type="num" val="1"/>
        <color rgb="FFFFFFFF"/>
        <color rgb="FFFFE699"/>
        <color rgb="FFED7D31"/>
      </colorScale>
    </cfRule>
  </conditionalFormatting>
  <conditionalFormatting sqref="BL4">
    <cfRule type="colorScale" priority="637">
      <colorScale>
        <cfvo type="num" val="0"/>
        <cfvo type="num" val="0.5"/>
        <cfvo type="num" val="1"/>
        <color rgb="FFFFFFFF"/>
        <color rgb="FFFFE699"/>
        <color rgb="FFED7D31"/>
      </colorScale>
    </cfRule>
  </conditionalFormatting>
  <conditionalFormatting sqref="BL5">
    <cfRule type="colorScale" priority="627">
      <colorScale>
        <cfvo type="num" val="0"/>
        <cfvo type="num" val="0.5"/>
        <cfvo type="num" val="1"/>
        <color rgb="FFFFFFFF"/>
        <color rgb="FFFFE699"/>
        <color rgb="FFED7D31"/>
      </colorScale>
    </cfRule>
  </conditionalFormatting>
  <conditionalFormatting sqref="BL6">
    <cfRule type="colorScale" priority="617">
      <colorScale>
        <cfvo type="num" val="0"/>
        <cfvo type="num" val="0.5"/>
        <cfvo type="num" val="1"/>
        <color rgb="FFFFFFFF"/>
        <color rgb="FFFFE699"/>
        <color rgb="FFED7D31"/>
      </colorScale>
    </cfRule>
  </conditionalFormatting>
  <conditionalFormatting sqref="BL13">
    <cfRule type="colorScale" priority="607">
      <colorScale>
        <cfvo type="num" val="0"/>
        <cfvo type="num" val="0.5"/>
        <cfvo type="num" val="1"/>
        <color rgb="FFFFFFFF"/>
        <color rgb="FFFFE699"/>
        <color rgb="FFED7D31"/>
      </colorScale>
    </cfRule>
  </conditionalFormatting>
  <conditionalFormatting sqref="BL14">
    <cfRule type="colorScale" priority="597">
      <colorScale>
        <cfvo type="num" val="0"/>
        <cfvo type="num" val="0.5"/>
        <cfvo type="num" val="1"/>
        <color rgb="FFFFFFFF"/>
        <color rgb="FFFFE699"/>
        <color rgb="FFED7D31"/>
      </colorScale>
    </cfRule>
  </conditionalFormatting>
  <conditionalFormatting sqref="BL15">
    <cfRule type="colorScale" priority="587">
      <colorScale>
        <cfvo type="num" val="0"/>
        <cfvo type="num" val="0.5"/>
        <cfvo type="num" val="1"/>
        <color rgb="FFFFFFFF"/>
        <color rgb="FFFFE699"/>
        <color rgb="FFED7D31"/>
      </colorScale>
    </cfRule>
  </conditionalFormatting>
  <conditionalFormatting sqref="BL17">
    <cfRule type="colorScale" priority="577">
      <colorScale>
        <cfvo type="num" val="0"/>
        <cfvo type="num" val="0.5"/>
        <cfvo type="num" val="1"/>
        <color rgb="FFFFFFFF"/>
        <color rgb="FFFFE699"/>
        <color rgb="FFED7D31"/>
      </colorScale>
    </cfRule>
  </conditionalFormatting>
  <conditionalFormatting sqref="BL19">
    <cfRule type="colorScale" priority="567">
      <colorScale>
        <cfvo type="num" val="0"/>
        <cfvo type="num" val="0.5"/>
        <cfvo type="num" val="1"/>
        <color rgb="FFFFFFFF"/>
        <color rgb="FFFFE699"/>
        <color rgb="FFED7D31"/>
      </colorScale>
    </cfRule>
  </conditionalFormatting>
  <conditionalFormatting sqref="BL20">
    <cfRule type="colorScale" priority="557">
      <colorScale>
        <cfvo type="num" val="0"/>
        <cfvo type="num" val="0.5"/>
        <cfvo type="num" val="1"/>
        <color rgb="FFFFFFFF"/>
        <color rgb="FFFFE699"/>
        <color rgb="FFED7D31"/>
      </colorScale>
    </cfRule>
  </conditionalFormatting>
  <conditionalFormatting sqref="BL21">
    <cfRule type="colorScale" priority="547">
      <colorScale>
        <cfvo type="num" val="0"/>
        <cfvo type="num" val="0.5"/>
        <cfvo type="num" val="1"/>
        <color rgb="FFFFFFFF"/>
        <color rgb="FFFFE699"/>
        <color rgb="FFED7D31"/>
      </colorScale>
    </cfRule>
  </conditionalFormatting>
  <conditionalFormatting sqref="BL22">
    <cfRule type="colorScale" priority="537">
      <colorScale>
        <cfvo type="num" val="0"/>
        <cfvo type="num" val="0.5"/>
        <cfvo type="num" val="1"/>
        <color rgb="FFFFFFFF"/>
        <color rgb="FFFFE699"/>
        <color rgb="FFED7D31"/>
      </colorScale>
    </cfRule>
  </conditionalFormatting>
  <conditionalFormatting sqref="BL24">
    <cfRule type="colorScale" priority="527">
      <colorScale>
        <cfvo type="num" val="0"/>
        <cfvo type="num" val="0.5"/>
        <cfvo type="num" val="1"/>
        <color rgb="FFFFFFFF"/>
        <color rgb="FFFFE699"/>
        <color rgb="FFED7D31"/>
      </colorScale>
    </cfRule>
  </conditionalFormatting>
  <conditionalFormatting sqref="BL25:BL26">
    <cfRule type="colorScale" priority="517">
      <colorScale>
        <cfvo type="num" val="0"/>
        <cfvo type="num" val="0.5"/>
        <cfvo type="num" val="1"/>
        <color rgb="FFFFFFFF"/>
        <color rgb="FFFFE699"/>
        <color rgb="FFED7D31"/>
      </colorScale>
    </cfRule>
  </conditionalFormatting>
  <conditionalFormatting sqref="BL27:BL28">
    <cfRule type="colorScale" priority="507">
      <colorScale>
        <cfvo type="num" val="0"/>
        <cfvo type="num" val="0.5"/>
        <cfvo type="num" val="1"/>
        <color rgb="FFFFFFFF"/>
        <color rgb="FFFFE699"/>
        <color rgb="FFED7D31"/>
      </colorScale>
    </cfRule>
  </conditionalFormatting>
  <conditionalFormatting sqref="BL29:BL30">
    <cfRule type="colorScale" priority="497">
      <colorScale>
        <cfvo type="num" val="0"/>
        <cfvo type="num" val="0.5"/>
        <cfvo type="num" val="1"/>
        <color rgb="FFFFFFFF"/>
        <color rgb="FFFFE699"/>
        <color rgb="FFED7D31"/>
      </colorScale>
    </cfRule>
  </conditionalFormatting>
  <conditionalFormatting sqref="BL31:BL32">
    <cfRule type="colorScale" priority="487">
      <colorScale>
        <cfvo type="num" val="0"/>
        <cfvo type="num" val="0.5"/>
        <cfvo type="num" val="1"/>
        <color rgb="FFFFFFFF"/>
        <color rgb="FFFFE699"/>
        <color rgb="FFED7D31"/>
      </colorScale>
    </cfRule>
  </conditionalFormatting>
  <conditionalFormatting sqref="BL33:BL34">
    <cfRule type="colorScale" priority="477">
      <colorScale>
        <cfvo type="num" val="0"/>
        <cfvo type="num" val="0.5"/>
        <cfvo type="num" val="1"/>
        <color rgb="FFFFFFFF"/>
        <color rgb="FFFFE699"/>
        <color rgb="FFED7D31"/>
      </colorScale>
    </cfRule>
  </conditionalFormatting>
  <conditionalFormatting sqref="BL36">
    <cfRule type="colorScale" priority="467">
      <colorScale>
        <cfvo type="num" val="0"/>
        <cfvo type="num" val="0.5"/>
        <cfvo type="num" val="1"/>
        <color rgb="FFFFFFFF"/>
        <color rgb="FFFFE699"/>
        <color rgb="FFED7D31"/>
      </colorScale>
    </cfRule>
  </conditionalFormatting>
  <conditionalFormatting sqref="BL37">
    <cfRule type="colorScale" priority="457">
      <colorScale>
        <cfvo type="num" val="0"/>
        <cfvo type="num" val="0.5"/>
        <cfvo type="num" val="1"/>
        <color rgb="FFFFFFFF"/>
        <color rgb="FFFFE699"/>
        <color rgb="FFED7D31"/>
      </colorScale>
    </cfRule>
  </conditionalFormatting>
  <conditionalFormatting sqref="BL38">
    <cfRule type="colorScale" priority="447">
      <colorScale>
        <cfvo type="num" val="0"/>
        <cfvo type="num" val="0.5"/>
        <cfvo type="num" val="1"/>
        <color rgb="FFFFFFFF"/>
        <color rgb="FFFFE699"/>
        <color rgb="FFED7D31"/>
      </colorScale>
    </cfRule>
  </conditionalFormatting>
  <conditionalFormatting sqref="BL41">
    <cfRule type="colorScale" priority="437">
      <colorScale>
        <cfvo type="num" val="0"/>
        <cfvo type="num" val="0.5"/>
        <cfvo type="num" val="1"/>
        <color rgb="FFFFFFFF"/>
        <color rgb="FFFFE699"/>
        <color rgb="FFED7D31"/>
      </colorScale>
    </cfRule>
  </conditionalFormatting>
  <conditionalFormatting sqref="BL42">
    <cfRule type="colorScale" priority="427">
      <colorScale>
        <cfvo type="num" val="0"/>
        <cfvo type="num" val="0.5"/>
        <cfvo type="num" val="1"/>
        <color rgb="FFFFFFFF"/>
        <color rgb="FFFFE699"/>
        <color rgb="FFED7D31"/>
      </colorScale>
    </cfRule>
  </conditionalFormatting>
  <conditionalFormatting sqref="BL43">
    <cfRule type="colorScale" priority="417">
      <colorScale>
        <cfvo type="num" val="0"/>
        <cfvo type="num" val="0.5"/>
        <cfvo type="num" val="1"/>
        <color rgb="FFFFFFFF"/>
        <color rgb="FFFFE699"/>
        <color rgb="FFED7D31"/>
      </colorScale>
    </cfRule>
  </conditionalFormatting>
  <conditionalFormatting sqref="BL44">
    <cfRule type="colorScale" priority="407">
      <colorScale>
        <cfvo type="num" val="0"/>
        <cfvo type="num" val="0.5"/>
        <cfvo type="num" val="1"/>
        <color rgb="FFFFFFFF"/>
        <color rgb="FFFFE699"/>
        <color rgb="FFED7D31"/>
      </colorScale>
    </cfRule>
  </conditionalFormatting>
  <conditionalFormatting sqref="BL47">
    <cfRule type="colorScale" priority="397">
      <colorScale>
        <cfvo type="num" val="0"/>
        <cfvo type="num" val="0.5"/>
        <cfvo type="num" val="1"/>
        <color rgb="FFFFFFFF"/>
        <color rgb="FFFFE699"/>
        <color rgb="FFED7D31"/>
      </colorScale>
    </cfRule>
  </conditionalFormatting>
  <conditionalFormatting sqref="BL48">
    <cfRule type="colorScale" priority="387">
      <colorScale>
        <cfvo type="num" val="0"/>
        <cfvo type="num" val="0.5"/>
        <cfvo type="num" val="1"/>
        <color rgb="FFFFFFFF"/>
        <color rgb="FFFFE699"/>
        <color rgb="FFED7D31"/>
      </colorScale>
    </cfRule>
  </conditionalFormatting>
  <conditionalFormatting sqref="BL49">
    <cfRule type="colorScale" priority="377">
      <colorScale>
        <cfvo type="num" val="0"/>
        <cfvo type="num" val="0.5"/>
        <cfvo type="num" val="1"/>
        <color rgb="FFFFFFFF"/>
        <color rgb="FFFFE699"/>
        <color rgb="FFED7D31"/>
      </colorScale>
    </cfRule>
  </conditionalFormatting>
  <conditionalFormatting sqref="BL50">
    <cfRule type="colorScale" priority="367">
      <colorScale>
        <cfvo type="num" val="0"/>
        <cfvo type="num" val="0.5"/>
        <cfvo type="num" val="1"/>
        <color rgb="FFFFFFFF"/>
        <color rgb="FFFFE699"/>
        <color rgb="FFED7D31"/>
      </colorScale>
    </cfRule>
  </conditionalFormatting>
  <conditionalFormatting sqref="BL51">
    <cfRule type="colorScale" priority="357">
      <colorScale>
        <cfvo type="num" val="0"/>
        <cfvo type="num" val="0.5"/>
        <cfvo type="num" val="1"/>
        <color rgb="FFFFFFFF"/>
        <color rgb="FFFFE699"/>
        <color rgb="FFED7D31"/>
      </colorScale>
    </cfRule>
  </conditionalFormatting>
  <conditionalFormatting sqref="BL53">
    <cfRule type="colorScale" priority="347">
      <colorScale>
        <cfvo type="num" val="0"/>
        <cfvo type="num" val="0.5"/>
        <cfvo type="num" val="1"/>
        <color rgb="FFFFFFFF"/>
        <color rgb="FFFFE699"/>
        <color rgb="FFED7D31"/>
      </colorScale>
    </cfRule>
  </conditionalFormatting>
  <conditionalFormatting sqref="BL54">
    <cfRule type="colorScale" priority="337">
      <colorScale>
        <cfvo type="num" val="0"/>
        <cfvo type="num" val="0.5"/>
        <cfvo type="num" val="1"/>
        <color rgb="FFFFFFFF"/>
        <color rgb="FFFFE699"/>
        <color rgb="FFED7D31"/>
      </colorScale>
    </cfRule>
  </conditionalFormatting>
  <conditionalFormatting sqref="BL55">
    <cfRule type="colorScale" priority="327">
      <colorScale>
        <cfvo type="num" val="0"/>
        <cfvo type="num" val="0.5"/>
        <cfvo type="num" val="1"/>
        <color rgb="FFFFFFFF"/>
        <color rgb="FFFFE699"/>
        <color rgb="FFED7D31"/>
      </colorScale>
    </cfRule>
  </conditionalFormatting>
  <conditionalFormatting sqref="BL56">
    <cfRule type="colorScale" priority="317">
      <colorScale>
        <cfvo type="num" val="0"/>
        <cfvo type="num" val="0.5"/>
        <cfvo type="num" val="1"/>
        <color rgb="FFFFFFFF"/>
        <color rgb="FFFFE699"/>
        <color rgb="FFED7D31"/>
      </colorScale>
    </cfRule>
  </conditionalFormatting>
  <conditionalFormatting sqref="BL57">
    <cfRule type="colorScale" priority="307">
      <colorScale>
        <cfvo type="num" val="0"/>
        <cfvo type="num" val="0.5"/>
        <cfvo type="num" val="1"/>
        <color rgb="FFFFFFFF"/>
        <color rgb="FFFFE699"/>
        <color rgb="FFED7D31"/>
      </colorScale>
    </cfRule>
  </conditionalFormatting>
  <conditionalFormatting sqref="BL58">
    <cfRule type="colorScale" priority="297">
      <colorScale>
        <cfvo type="num" val="0"/>
        <cfvo type="num" val="0.5"/>
        <cfvo type="num" val="1"/>
        <color rgb="FFFFFFFF"/>
        <color rgb="FFFFE699"/>
        <color rgb="FFED7D31"/>
      </colorScale>
    </cfRule>
  </conditionalFormatting>
  <conditionalFormatting sqref="BL61">
    <cfRule type="colorScale" priority="287">
      <colorScale>
        <cfvo type="num" val="0"/>
        <cfvo type="num" val="0.5"/>
        <cfvo type="num" val="1"/>
        <color rgb="FFFFFFFF"/>
        <color rgb="FFFFE699"/>
        <color rgb="FFED7D31"/>
      </colorScale>
    </cfRule>
  </conditionalFormatting>
  <conditionalFormatting sqref="BL62">
    <cfRule type="colorScale" priority="277">
      <colorScale>
        <cfvo type="num" val="0"/>
        <cfvo type="num" val="0.5"/>
        <cfvo type="num" val="1"/>
        <color rgb="FFFFFFFF"/>
        <color rgb="FFFFE699"/>
        <color rgb="FFED7D31"/>
      </colorScale>
    </cfRule>
  </conditionalFormatting>
  <conditionalFormatting sqref="BL63">
    <cfRule type="colorScale" priority="267">
      <colorScale>
        <cfvo type="num" val="0"/>
        <cfvo type="num" val="0.5"/>
        <cfvo type="num" val="1"/>
        <color rgb="FFFFFFFF"/>
        <color rgb="FFFFE699"/>
        <color rgb="FFED7D31"/>
      </colorScale>
    </cfRule>
  </conditionalFormatting>
  <conditionalFormatting sqref="BL64">
    <cfRule type="colorScale" priority="257">
      <colorScale>
        <cfvo type="num" val="0"/>
        <cfvo type="num" val="0.5"/>
        <cfvo type="num" val="1"/>
        <color rgb="FFFFFFFF"/>
        <color rgb="FFFFE699"/>
        <color rgb="FFED7D31"/>
      </colorScale>
    </cfRule>
  </conditionalFormatting>
  <conditionalFormatting sqref="BL65">
    <cfRule type="colorScale" priority="247">
      <colorScale>
        <cfvo type="num" val="0"/>
        <cfvo type="num" val="0.5"/>
        <cfvo type="num" val="1"/>
        <color rgb="FFFFFFFF"/>
        <color rgb="FFFFE699"/>
        <color rgb="FFED7D31"/>
      </colorScale>
    </cfRule>
  </conditionalFormatting>
  <conditionalFormatting sqref="BL66">
    <cfRule type="colorScale" priority="237">
      <colorScale>
        <cfvo type="num" val="0"/>
        <cfvo type="num" val="0.5"/>
        <cfvo type="num" val="1"/>
        <color rgb="FFFFFFFF"/>
        <color rgb="FFFFE699"/>
        <color rgb="FFED7D31"/>
      </colorScale>
    </cfRule>
  </conditionalFormatting>
  <conditionalFormatting sqref="BL73">
    <cfRule type="colorScale" priority="227">
      <colorScale>
        <cfvo type="num" val="0"/>
        <cfvo type="num" val="0.5"/>
        <cfvo type="num" val="1"/>
        <color rgb="FFFFFFFF"/>
        <color rgb="FFFFE699"/>
        <color rgb="FFED7D31"/>
      </colorScale>
    </cfRule>
  </conditionalFormatting>
  <conditionalFormatting sqref="BL74">
    <cfRule type="colorScale" priority="217">
      <colorScale>
        <cfvo type="num" val="0"/>
        <cfvo type="num" val="0.5"/>
        <cfvo type="num" val="1"/>
        <color rgb="FFFFFFFF"/>
        <color rgb="FFFFE699"/>
        <color rgb="FFED7D31"/>
      </colorScale>
    </cfRule>
  </conditionalFormatting>
  <conditionalFormatting sqref="BM2">
    <cfRule type="colorScale" priority="648">
      <colorScale>
        <cfvo type="num" val="0"/>
        <cfvo type="num" val="0.5"/>
        <cfvo type="num" val="1"/>
        <color rgb="FFFFFFFF"/>
        <color rgb="FFFFE699"/>
        <color rgb="FFED7D31"/>
      </colorScale>
    </cfRule>
  </conditionalFormatting>
  <conditionalFormatting sqref="BM4">
    <cfRule type="colorScale" priority="638">
      <colorScale>
        <cfvo type="num" val="0"/>
        <cfvo type="num" val="0.5"/>
        <cfvo type="num" val="1"/>
        <color rgb="FFFFFFFF"/>
        <color rgb="FFFFE699"/>
        <color rgb="FFED7D31"/>
      </colorScale>
    </cfRule>
  </conditionalFormatting>
  <conditionalFormatting sqref="BM5">
    <cfRule type="colorScale" priority="628">
      <colorScale>
        <cfvo type="num" val="0"/>
        <cfvo type="num" val="0.5"/>
        <cfvo type="num" val="1"/>
        <color rgb="FFFFFFFF"/>
        <color rgb="FFFFE699"/>
        <color rgb="FFED7D31"/>
      </colorScale>
    </cfRule>
  </conditionalFormatting>
  <conditionalFormatting sqref="BM6">
    <cfRule type="colorScale" priority="618">
      <colorScale>
        <cfvo type="num" val="0"/>
        <cfvo type="num" val="0.5"/>
        <cfvo type="num" val="1"/>
        <color rgb="FFFFFFFF"/>
        <color rgb="FFFFE699"/>
        <color rgb="FFED7D31"/>
      </colorScale>
    </cfRule>
  </conditionalFormatting>
  <conditionalFormatting sqref="BM13">
    <cfRule type="colorScale" priority="608">
      <colorScale>
        <cfvo type="num" val="0"/>
        <cfvo type="num" val="0.5"/>
        <cfvo type="num" val="1"/>
        <color rgb="FFFFFFFF"/>
        <color rgb="FFFFE699"/>
        <color rgb="FFED7D31"/>
      </colorScale>
    </cfRule>
  </conditionalFormatting>
  <conditionalFormatting sqref="BM14">
    <cfRule type="colorScale" priority="598">
      <colorScale>
        <cfvo type="num" val="0"/>
        <cfvo type="num" val="0.5"/>
        <cfvo type="num" val="1"/>
        <color rgb="FFFFFFFF"/>
        <color rgb="FFFFE699"/>
        <color rgb="FFED7D31"/>
      </colorScale>
    </cfRule>
  </conditionalFormatting>
  <conditionalFormatting sqref="BM15">
    <cfRule type="colorScale" priority="588">
      <colorScale>
        <cfvo type="num" val="0"/>
        <cfvo type="num" val="0.5"/>
        <cfvo type="num" val="1"/>
        <color rgb="FFFFFFFF"/>
        <color rgb="FFFFE699"/>
        <color rgb="FFED7D31"/>
      </colorScale>
    </cfRule>
  </conditionalFormatting>
  <conditionalFormatting sqref="BM17">
    <cfRule type="colorScale" priority="578">
      <colorScale>
        <cfvo type="num" val="0"/>
        <cfvo type="num" val="0.5"/>
        <cfvo type="num" val="1"/>
        <color rgb="FFFFFFFF"/>
        <color rgb="FFFFE699"/>
        <color rgb="FFED7D31"/>
      </colorScale>
    </cfRule>
  </conditionalFormatting>
  <conditionalFormatting sqref="BM19">
    <cfRule type="colorScale" priority="568">
      <colorScale>
        <cfvo type="num" val="0"/>
        <cfvo type="num" val="0.5"/>
        <cfvo type="num" val="1"/>
        <color rgb="FFFFFFFF"/>
        <color rgb="FFFFE699"/>
        <color rgb="FFED7D31"/>
      </colorScale>
    </cfRule>
  </conditionalFormatting>
  <conditionalFormatting sqref="BM20">
    <cfRule type="colorScale" priority="558">
      <colorScale>
        <cfvo type="num" val="0"/>
        <cfvo type="num" val="0.5"/>
        <cfvo type="num" val="1"/>
        <color rgb="FFFFFFFF"/>
        <color rgb="FFFFE699"/>
        <color rgb="FFED7D31"/>
      </colorScale>
    </cfRule>
  </conditionalFormatting>
  <conditionalFormatting sqref="BM21">
    <cfRule type="colorScale" priority="548">
      <colorScale>
        <cfvo type="num" val="0"/>
        <cfvo type="num" val="0.5"/>
        <cfvo type="num" val="1"/>
        <color rgb="FFFFFFFF"/>
        <color rgb="FFFFE699"/>
        <color rgb="FFED7D31"/>
      </colorScale>
    </cfRule>
  </conditionalFormatting>
  <conditionalFormatting sqref="BM22">
    <cfRule type="colorScale" priority="538">
      <colorScale>
        <cfvo type="num" val="0"/>
        <cfvo type="num" val="0.5"/>
        <cfvo type="num" val="1"/>
        <color rgb="FFFFFFFF"/>
        <color rgb="FFFFE699"/>
        <color rgb="FFED7D31"/>
      </colorScale>
    </cfRule>
  </conditionalFormatting>
  <conditionalFormatting sqref="BM24">
    <cfRule type="colorScale" priority="528">
      <colorScale>
        <cfvo type="num" val="0"/>
        <cfvo type="num" val="0.5"/>
        <cfvo type="num" val="1"/>
        <color rgb="FFFFFFFF"/>
        <color rgb="FFFFE699"/>
        <color rgb="FFED7D31"/>
      </colorScale>
    </cfRule>
  </conditionalFormatting>
  <conditionalFormatting sqref="BM25:BM26">
    <cfRule type="colorScale" priority="518">
      <colorScale>
        <cfvo type="num" val="0"/>
        <cfvo type="num" val="0.5"/>
        <cfvo type="num" val="1"/>
        <color rgb="FFFFFFFF"/>
        <color rgb="FFFFE699"/>
        <color rgb="FFED7D31"/>
      </colorScale>
    </cfRule>
  </conditionalFormatting>
  <conditionalFormatting sqref="BM27:BM28">
    <cfRule type="colorScale" priority="508">
      <colorScale>
        <cfvo type="num" val="0"/>
        <cfvo type="num" val="0.5"/>
        <cfvo type="num" val="1"/>
        <color rgb="FFFFFFFF"/>
        <color rgb="FFFFE699"/>
        <color rgb="FFED7D31"/>
      </colorScale>
    </cfRule>
  </conditionalFormatting>
  <conditionalFormatting sqref="BM29:BM30">
    <cfRule type="colorScale" priority="498">
      <colorScale>
        <cfvo type="num" val="0"/>
        <cfvo type="num" val="0.5"/>
        <cfvo type="num" val="1"/>
        <color rgb="FFFFFFFF"/>
        <color rgb="FFFFE699"/>
        <color rgb="FFED7D31"/>
      </colorScale>
    </cfRule>
  </conditionalFormatting>
  <conditionalFormatting sqref="BM31:BM32">
    <cfRule type="colorScale" priority="488">
      <colorScale>
        <cfvo type="num" val="0"/>
        <cfvo type="num" val="0.5"/>
        <cfvo type="num" val="1"/>
        <color rgb="FFFFFFFF"/>
        <color rgb="FFFFE699"/>
        <color rgb="FFED7D31"/>
      </colorScale>
    </cfRule>
  </conditionalFormatting>
  <conditionalFormatting sqref="BM33:BM34">
    <cfRule type="colorScale" priority="478">
      <colorScale>
        <cfvo type="num" val="0"/>
        <cfvo type="num" val="0.5"/>
        <cfvo type="num" val="1"/>
        <color rgb="FFFFFFFF"/>
        <color rgb="FFFFE699"/>
        <color rgb="FFED7D31"/>
      </colorScale>
    </cfRule>
  </conditionalFormatting>
  <conditionalFormatting sqref="BM36">
    <cfRule type="colorScale" priority="468">
      <colorScale>
        <cfvo type="num" val="0"/>
        <cfvo type="num" val="0.5"/>
        <cfvo type="num" val="1"/>
        <color rgb="FFFFFFFF"/>
        <color rgb="FFFFE699"/>
        <color rgb="FFED7D31"/>
      </colorScale>
    </cfRule>
  </conditionalFormatting>
  <conditionalFormatting sqref="BM37">
    <cfRule type="colorScale" priority="458">
      <colorScale>
        <cfvo type="num" val="0"/>
        <cfvo type="num" val="0.5"/>
        <cfvo type="num" val="1"/>
        <color rgb="FFFFFFFF"/>
        <color rgb="FFFFE699"/>
        <color rgb="FFED7D31"/>
      </colorScale>
    </cfRule>
  </conditionalFormatting>
  <conditionalFormatting sqref="BM38">
    <cfRule type="colorScale" priority="448">
      <colorScale>
        <cfvo type="num" val="0"/>
        <cfvo type="num" val="0.5"/>
        <cfvo type="num" val="1"/>
        <color rgb="FFFFFFFF"/>
        <color rgb="FFFFE699"/>
        <color rgb="FFED7D31"/>
      </colorScale>
    </cfRule>
  </conditionalFormatting>
  <conditionalFormatting sqref="BM41">
    <cfRule type="colorScale" priority="438">
      <colorScale>
        <cfvo type="num" val="0"/>
        <cfvo type="num" val="0.5"/>
        <cfvo type="num" val="1"/>
        <color rgb="FFFFFFFF"/>
        <color rgb="FFFFE699"/>
        <color rgb="FFED7D31"/>
      </colorScale>
    </cfRule>
  </conditionalFormatting>
  <conditionalFormatting sqref="BM42">
    <cfRule type="colorScale" priority="428">
      <colorScale>
        <cfvo type="num" val="0"/>
        <cfvo type="num" val="0.5"/>
        <cfvo type="num" val="1"/>
        <color rgb="FFFFFFFF"/>
        <color rgb="FFFFE699"/>
        <color rgb="FFED7D31"/>
      </colorScale>
    </cfRule>
  </conditionalFormatting>
  <conditionalFormatting sqref="BM43">
    <cfRule type="colorScale" priority="418">
      <colorScale>
        <cfvo type="num" val="0"/>
        <cfvo type="num" val="0.5"/>
        <cfvo type="num" val="1"/>
        <color rgb="FFFFFFFF"/>
        <color rgb="FFFFE699"/>
        <color rgb="FFED7D31"/>
      </colorScale>
    </cfRule>
  </conditionalFormatting>
  <conditionalFormatting sqref="BM44">
    <cfRule type="colorScale" priority="408">
      <colorScale>
        <cfvo type="num" val="0"/>
        <cfvo type="num" val="0.5"/>
        <cfvo type="num" val="1"/>
        <color rgb="FFFFFFFF"/>
        <color rgb="FFFFE699"/>
        <color rgb="FFED7D31"/>
      </colorScale>
    </cfRule>
  </conditionalFormatting>
  <conditionalFormatting sqref="BM47">
    <cfRule type="colorScale" priority="398">
      <colorScale>
        <cfvo type="num" val="0"/>
        <cfvo type="num" val="0.5"/>
        <cfvo type="num" val="1"/>
        <color rgb="FFFFFFFF"/>
        <color rgb="FFFFE699"/>
        <color rgb="FFED7D31"/>
      </colorScale>
    </cfRule>
  </conditionalFormatting>
  <conditionalFormatting sqref="BM48">
    <cfRule type="colorScale" priority="388">
      <colorScale>
        <cfvo type="num" val="0"/>
        <cfvo type="num" val="0.5"/>
        <cfvo type="num" val="1"/>
        <color rgb="FFFFFFFF"/>
        <color rgb="FFFFE699"/>
        <color rgb="FFED7D31"/>
      </colorScale>
    </cfRule>
  </conditionalFormatting>
  <conditionalFormatting sqref="BM49">
    <cfRule type="colorScale" priority="378">
      <colorScale>
        <cfvo type="num" val="0"/>
        <cfvo type="num" val="0.5"/>
        <cfvo type="num" val="1"/>
        <color rgb="FFFFFFFF"/>
        <color rgb="FFFFE699"/>
        <color rgb="FFED7D31"/>
      </colorScale>
    </cfRule>
  </conditionalFormatting>
  <conditionalFormatting sqref="BM50">
    <cfRule type="colorScale" priority="368">
      <colorScale>
        <cfvo type="num" val="0"/>
        <cfvo type="num" val="0.5"/>
        <cfvo type="num" val="1"/>
        <color rgb="FFFFFFFF"/>
        <color rgb="FFFFE699"/>
        <color rgb="FFED7D31"/>
      </colorScale>
    </cfRule>
  </conditionalFormatting>
  <conditionalFormatting sqref="BM51">
    <cfRule type="colorScale" priority="358">
      <colorScale>
        <cfvo type="num" val="0"/>
        <cfvo type="num" val="0.5"/>
        <cfvo type="num" val="1"/>
        <color rgb="FFFFFFFF"/>
        <color rgb="FFFFE699"/>
        <color rgb="FFED7D31"/>
      </colorScale>
    </cfRule>
  </conditionalFormatting>
  <conditionalFormatting sqref="BM53">
    <cfRule type="colorScale" priority="348">
      <colorScale>
        <cfvo type="num" val="0"/>
        <cfvo type="num" val="0.5"/>
        <cfvo type="num" val="1"/>
        <color rgb="FFFFFFFF"/>
        <color rgb="FFFFE699"/>
        <color rgb="FFED7D31"/>
      </colorScale>
    </cfRule>
  </conditionalFormatting>
  <conditionalFormatting sqref="BM54">
    <cfRule type="colorScale" priority="338">
      <colorScale>
        <cfvo type="num" val="0"/>
        <cfvo type="num" val="0.5"/>
        <cfvo type="num" val="1"/>
        <color rgb="FFFFFFFF"/>
        <color rgb="FFFFE699"/>
        <color rgb="FFED7D31"/>
      </colorScale>
    </cfRule>
  </conditionalFormatting>
  <conditionalFormatting sqref="BM55">
    <cfRule type="colorScale" priority="328">
      <colorScale>
        <cfvo type="num" val="0"/>
        <cfvo type="num" val="0.5"/>
        <cfvo type="num" val="1"/>
        <color rgb="FFFFFFFF"/>
        <color rgb="FFFFE699"/>
        <color rgb="FFED7D31"/>
      </colorScale>
    </cfRule>
  </conditionalFormatting>
  <conditionalFormatting sqref="BM56">
    <cfRule type="colorScale" priority="318">
      <colorScale>
        <cfvo type="num" val="0"/>
        <cfvo type="num" val="0.5"/>
        <cfvo type="num" val="1"/>
        <color rgb="FFFFFFFF"/>
        <color rgb="FFFFE699"/>
        <color rgb="FFED7D31"/>
      </colorScale>
    </cfRule>
  </conditionalFormatting>
  <conditionalFormatting sqref="BM57">
    <cfRule type="colorScale" priority="308">
      <colorScale>
        <cfvo type="num" val="0"/>
        <cfvo type="num" val="0.5"/>
        <cfvo type="num" val="1"/>
        <color rgb="FFFFFFFF"/>
        <color rgb="FFFFE699"/>
        <color rgb="FFED7D31"/>
      </colorScale>
    </cfRule>
  </conditionalFormatting>
  <conditionalFormatting sqref="BM58">
    <cfRule type="colorScale" priority="298">
      <colorScale>
        <cfvo type="num" val="0"/>
        <cfvo type="num" val="0.5"/>
        <cfvo type="num" val="1"/>
        <color rgb="FFFFFFFF"/>
        <color rgb="FFFFE699"/>
        <color rgb="FFED7D31"/>
      </colorScale>
    </cfRule>
  </conditionalFormatting>
  <conditionalFormatting sqref="BM61">
    <cfRule type="colorScale" priority="288">
      <colorScale>
        <cfvo type="num" val="0"/>
        <cfvo type="num" val="0.5"/>
        <cfvo type="num" val="1"/>
        <color rgb="FFFFFFFF"/>
        <color rgb="FFFFE699"/>
        <color rgb="FFED7D31"/>
      </colorScale>
    </cfRule>
  </conditionalFormatting>
  <conditionalFormatting sqref="BM62">
    <cfRule type="colorScale" priority="278">
      <colorScale>
        <cfvo type="num" val="0"/>
        <cfvo type="num" val="0.5"/>
        <cfvo type="num" val="1"/>
        <color rgb="FFFFFFFF"/>
        <color rgb="FFFFE699"/>
        <color rgb="FFED7D31"/>
      </colorScale>
    </cfRule>
  </conditionalFormatting>
  <conditionalFormatting sqref="BM63">
    <cfRule type="colorScale" priority="268">
      <colorScale>
        <cfvo type="num" val="0"/>
        <cfvo type="num" val="0.5"/>
        <cfvo type="num" val="1"/>
        <color rgb="FFFFFFFF"/>
        <color rgb="FFFFE699"/>
        <color rgb="FFED7D31"/>
      </colorScale>
    </cfRule>
  </conditionalFormatting>
  <conditionalFormatting sqref="BM64">
    <cfRule type="colorScale" priority="258">
      <colorScale>
        <cfvo type="num" val="0"/>
        <cfvo type="num" val="0.5"/>
        <cfvo type="num" val="1"/>
        <color rgb="FFFFFFFF"/>
        <color rgb="FFFFE699"/>
        <color rgb="FFED7D31"/>
      </colorScale>
    </cfRule>
  </conditionalFormatting>
  <conditionalFormatting sqref="BM65">
    <cfRule type="colorScale" priority="248">
      <colorScale>
        <cfvo type="num" val="0"/>
        <cfvo type="num" val="0.5"/>
        <cfvo type="num" val="1"/>
        <color rgb="FFFFFFFF"/>
        <color rgb="FFFFE699"/>
        <color rgb="FFED7D31"/>
      </colorScale>
    </cfRule>
  </conditionalFormatting>
  <conditionalFormatting sqref="BM66">
    <cfRule type="colorScale" priority="238">
      <colorScale>
        <cfvo type="num" val="0"/>
        <cfvo type="num" val="0.5"/>
        <cfvo type="num" val="1"/>
        <color rgb="FFFFFFFF"/>
        <color rgb="FFFFE699"/>
        <color rgb="FFED7D31"/>
      </colorScale>
    </cfRule>
  </conditionalFormatting>
  <conditionalFormatting sqref="BM73">
    <cfRule type="colorScale" priority="228">
      <colorScale>
        <cfvo type="num" val="0"/>
        <cfvo type="num" val="0.5"/>
        <cfvo type="num" val="1"/>
        <color rgb="FFFFFFFF"/>
        <color rgb="FFFFE699"/>
        <color rgb="FFED7D31"/>
      </colorScale>
    </cfRule>
  </conditionalFormatting>
  <conditionalFormatting sqref="BM74">
    <cfRule type="colorScale" priority="218">
      <colorScale>
        <cfvo type="num" val="0"/>
        <cfvo type="num" val="0.5"/>
        <cfvo type="num" val="1"/>
        <color rgb="FFFFFFFF"/>
        <color rgb="FFFFE699"/>
        <color rgb="FFED7D31"/>
      </colorScale>
    </cfRule>
  </conditionalFormatting>
  <conditionalFormatting sqref="BO13">
    <cfRule type="colorScale" priority="201">
      <colorScale>
        <cfvo type="num" val="0"/>
        <cfvo type="num" val="0.5"/>
        <cfvo type="num" val="1"/>
        <color rgb="FFFFFFFF"/>
        <color rgb="FFFFE699"/>
        <color rgb="FFED7D31"/>
      </colorScale>
    </cfRule>
  </conditionalFormatting>
  <conditionalFormatting sqref="BO16">
    <cfRule type="colorScale" priority="193">
      <colorScale>
        <cfvo type="num" val="0"/>
        <cfvo type="num" val="0.5"/>
        <cfvo type="num" val="1"/>
        <color rgb="FFFFFFFF"/>
        <color rgb="FFFFE699"/>
        <color rgb="FFED7D31"/>
      </colorScale>
    </cfRule>
  </conditionalFormatting>
  <conditionalFormatting sqref="BO22">
    <cfRule type="colorScale" priority="185">
      <colorScale>
        <cfvo type="num" val="0"/>
        <cfvo type="num" val="0.5"/>
        <cfvo type="num" val="1"/>
        <color rgb="FFFFFFFF"/>
        <color rgb="FFFFE699"/>
        <color rgb="FFED7D31"/>
      </colorScale>
    </cfRule>
  </conditionalFormatting>
  <conditionalFormatting sqref="BO36">
    <cfRule type="colorScale" priority="177">
      <colorScale>
        <cfvo type="num" val="0"/>
        <cfvo type="num" val="0.5"/>
        <cfvo type="num" val="1"/>
        <color rgb="FFFFFFFF"/>
        <color rgb="FFFFE699"/>
        <color rgb="FFED7D31"/>
      </colorScale>
    </cfRule>
  </conditionalFormatting>
  <conditionalFormatting sqref="BO37">
    <cfRule type="colorScale" priority="169">
      <colorScale>
        <cfvo type="num" val="0"/>
        <cfvo type="num" val="0.5"/>
        <cfvo type="num" val="1"/>
        <color rgb="FFFFFFFF"/>
        <color rgb="FFFFE699"/>
        <color rgb="FFED7D31"/>
      </colorScale>
    </cfRule>
  </conditionalFormatting>
  <conditionalFormatting sqref="BO40">
    <cfRule type="colorScale" priority="161">
      <colorScale>
        <cfvo type="num" val="0"/>
        <cfvo type="num" val="0.5"/>
        <cfvo type="num" val="1"/>
        <color rgb="FFFFFFFF"/>
        <color rgb="FFFFE699"/>
        <color rgb="FFED7D31"/>
      </colorScale>
    </cfRule>
  </conditionalFormatting>
  <conditionalFormatting sqref="BO42">
    <cfRule type="colorScale" priority="153">
      <colorScale>
        <cfvo type="num" val="0"/>
        <cfvo type="num" val="0.5"/>
        <cfvo type="num" val="1"/>
        <color rgb="FFFFFFFF"/>
        <color rgb="FFFFE699"/>
        <color rgb="FFED7D31"/>
      </colorScale>
    </cfRule>
  </conditionalFormatting>
  <conditionalFormatting sqref="BO44">
    <cfRule type="colorScale" priority="145">
      <colorScale>
        <cfvo type="num" val="0"/>
        <cfvo type="num" val="0.5"/>
        <cfvo type="num" val="1"/>
        <color rgb="FFFFFFFF"/>
        <color rgb="FFFFE699"/>
        <color rgb="FFED7D31"/>
      </colorScale>
    </cfRule>
  </conditionalFormatting>
  <conditionalFormatting sqref="BO46">
    <cfRule type="colorScale" priority="137">
      <colorScale>
        <cfvo type="num" val="0"/>
        <cfvo type="num" val="0.5"/>
        <cfvo type="num" val="1"/>
        <color rgb="FFFFFFFF"/>
        <color rgb="FFFFE699"/>
        <color rgb="FFED7D31"/>
      </colorScale>
    </cfRule>
  </conditionalFormatting>
  <conditionalFormatting sqref="BO49">
    <cfRule type="colorScale" priority="129">
      <colorScale>
        <cfvo type="num" val="0"/>
        <cfvo type="num" val="0.5"/>
        <cfvo type="num" val="1"/>
        <color rgb="FFFFFFFF"/>
        <color rgb="FFFFE699"/>
        <color rgb="FFED7D31"/>
      </colorScale>
    </cfRule>
  </conditionalFormatting>
  <conditionalFormatting sqref="BO51">
    <cfRule type="colorScale" priority="121">
      <colorScale>
        <cfvo type="num" val="0"/>
        <cfvo type="num" val="0.5"/>
        <cfvo type="num" val="1"/>
        <color rgb="FFFFFFFF"/>
        <color rgb="FFFFE699"/>
        <color rgb="FFED7D31"/>
      </colorScale>
    </cfRule>
  </conditionalFormatting>
  <conditionalFormatting sqref="BO54">
    <cfRule type="colorScale" priority="113">
      <colorScale>
        <cfvo type="num" val="0"/>
        <cfvo type="num" val="0.5"/>
        <cfvo type="num" val="1"/>
        <color rgb="FFFFFFFF"/>
        <color rgb="FFFFE699"/>
        <color rgb="FFED7D31"/>
      </colorScale>
    </cfRule>
  </conditionalFormatting>
  <conditionalFormatting sqref="BO56">
    <cfRule type="colorScale" priority="105">
      <colorScale>
        <cfvo type="num" val="0"/>
        <cfvo type="num" val="0.5"/>
        <cfvo type="num" val="1"/>
        <color rgb="FFFFFFFF"/>
        <color rgb="FFFFE699"/>
        <color rgb="FFED7D31"/>
      </colorScale>
    </cfRule>
  </conditionalFormatting>
  <conditionalFormatting sqref="BO57">
    <cfRule type="colorScale" priority="97">
      <colorScale>
        <cfvo type="num" val="0"/>
        <cfvo type="num" val="0.5"/>
        <cfvo type="num" val="1"/>
        <color rgb="FFFFFFFF"/>
        <color rgb="FFFFE699"/>
        <color rgb="FFED7D31"/>
      </colorScale>
    </cfRule>
  </conditionalFormatting>
  <conditionalFormatting sqref="BO59">
    <cfRule type="colorScale" priority="89">
      <colorScale>
        <cfvo type="num" val="0"/>
        <cfvo type="num" val="0.5"/>
        <cfvo type="num" val="1"/>
        <color rgb="FFFFFFFF"/>
        <color rgb="FFFFE699"/>
        <color rgb="FFED7D31"/>
      </colorScale>
    </cfRule>
  </conditionalFormatting>
  <conditionalFormatting sqref="BO60">
    <cfRule type="colorScale" priority="81">
      <colorScale>
        <cfvo type="num" val="0"/>
        <cfvo type="num" val="0.5"/>
        <cfvo type="num" val="1"/>
        <color rgb="FFFFFFFF"/>
        <color rgb="FFFFE699"/>
        <color rgb="FFED7D31"/>
      </colorScale>
    </cfRule>
  </conditionalFormatting>
  <conditionalFormatting sqref="BO62">
    <cfRule type="colorScale" priority="73">
      <colorScale>
        <cfvo type="num" val="0"/>
        <cfvo type="num" val="0.5"/>
        <cfvo type="num" val="1"/>
        <color rgb="FFFFFFFF"/>
        <color rgb="FFFFE699"/>
        <color rgb="FFED7D31"/>
      </colorScale>
    </cfRule>
  </conditionalFormatting>
  <conditionalFormatting sqref="BO63">
    <cfRule type="colorScale" priority="65">
      <colorScale>
        <cfvo type="num" val="0"/>
        <cfvo type="num" val="0.5"/>
        <cfvo type="num" val="1"/>
        <color rgb="FFFFFFFF"/>
        <color rgb="FFFFE699"/>
        <color rgb="FFED7D31"/>
      </colorScale>
    </cfRule>
  </conditionalFormatting>
  <conditionalFormatting sqref="BO64">
    <cfRule type="colorScale" priority="57">
      <colorScale>
        <cfvo type="num" val="0"/>
        <cfvo type="num" val="0.5"/>
        <cfvo type="num" val="1"/>
        <color rgb="FFFFFFFF"/>
        <color rgb="FFFFE699"/>
        <color rgb="FFED7D31"/>
      </colorScale>
    </cfRule>
  </conditionalFormatting>
  <conditionalFormatting sqref="BO66">
    <cfRule type="colorScale" priority="49">
      <colorScale>
        <cfvo type="num" val="0"/>
        <cfvo type="num" val="0.5"/>
        <cfvo type="num" val="1"/>
        <color rgb="FFFFFFFF"/>
        <color rgb="FFFFE699"/>
        <color rgb="FFED7D31"/>
      </colorScale>
    </cfRule>
  </conditionalFormatting>
  <conditionalFormatting sqref="BO67">
    <cfRule type="colorScale" priority="41">
      <colorScale>
        <cfvo type="num" val="0"/>
        <cfvo type="num" val="0.5"/>
        <cfvo type="num" val="1"/>
        <color rgb="FFFFFFFF"/>
        <color rgb="FFFFE699"/>
        <color rgb="FFED7D31"/>
      </colorScale>
    </cfRule>
  </conditionalFormatting>
  <conditionalFormatting sqref="BO69">
    <cfRule type="colorScale" priority="33">
      <colorScale>
        <cfvo type="num" val="0"/>
        <cfvo type="num" val="0.5"/>
        <cfvo type="num" val="1"/>
        <color rgb="FFFFFFFF"/>
        <color rgb="FFFFE699"/>
        <color rgb="FFED7D31"/>
      </colorScale>
    </cfRule>
  </conditionalFormatting>
  <conditionalFormatting sqref="BO70">
    <cfRule type="colorScale" priority="25">
      <colorScale>
        <cfvo type="num" val="0"/>
        <cfvo type="num" val="0.5"/>
        <cfvo type="num" val="1"/>
        <color rgb="FFFFFFFF"/>
        <color rgb="FFFFE699"/>
        <color rgb="FFED7D31"/>
      </colorScale>
    </cfRule>
  </conditionalFormatting>
  <conditionalFormatting sqref="BO71">
    <cfRule type="colorScale" priority="17">
      <colorScale>
        <cfvo type="num" val="0"/>
        <cfvo type="num" val="0.5"/>
        <cfvo type="num" val="1"/>
        <color rgb="FFFFFFFF"/>
        <color rgb="FFFFE699"/>
        <color rgb="FFED7D31"/>
      </colorScale>
    </cfRule>
  </conditionalFormatting>
  <conditionalFormatting sqref="BO72">
    <cfRule type="colorScale" priority="9">
      <colorScale>
        <cfvo type="num" val="0"/>
        <cfvo type="num" val="0.5"/>
        <cfvo type="num" val="1"/>
        <color rgb="FFFFFFFF"/>
        <color rgb="FFFFE699"/>
        <color rgb="FFED7D31"/>
      </colorScale>
    </cfRule>
  </conditionalFormatting>
  <conditionalFormatting sqref="BO73">
    <cfRule type="colorScale" priority="1">
      <colorScale>
        <cfvo type="num" val="0"/>
        <cfvo type="num" val="0.5"/>
        <cfvo type="num" val="1"/>
        <color rgb="FFFFFFFF"/>
        <color rgb="FFFFE699"/>
        <color rgb="FFED7D31"/>
      </colorScale>
    </cfRule>
  </conditionalFormatting>
  <conditionalFormatting sqref="BP13">
    <cfRule type="colorScale" priority="202">
      <colorScale>
        <cfvo type="num" val="0"/>
        <cfvo type="num" val="0.5"/>
        <cfvo type="num" val="1"/>
        <color rgb="FFFFFFFF"/>
        <color rgb="FFFFE699"/>
        <color rgb="FFED7D31"/>
      </colorScale>
    </cfRule>
  </conditionalFormatting>
  <conditionalFormatting sqref="BP16">
    <cfRule type="colorScale" priority="194">
      <colorScale>
        <cfvo type="num" val="0"/>
        <cfvo type="num" val="0.5"/>
        <cfvo type="num" val="1"/>
        <color rgb="FFFFFFFF"/>
        <color rgb="FFFFE699"/>
        <color rgb="FFED7D31"/>
      </colorScale>
    </cfRule>
  </conditionalFormatting>
  <conditionalFormatting sqref="BP22">
    <cfRule type="colorScale" priority="186">
      <colorScale>
        <cfvo type="num" val="0"/>
        <cfvo type="num" val="0.5"/>
        <cfvo type="num" val="1"/>
        <color rgb="FFFFFFFF"/>
        <color rgb="FFFFE699"/>
        <color rgb="FFED7D31"/>
      </colorScale>
    </cfRule>
  </conditionalFormatting>
  <conditionalFormatting sqref="BP36">
    <cfRule type="colorScale" priority="178">
      <colorScale>
        <cfvo type="num" val="0"/>
        <cfvo type="num" val="0.5"/>
        <cfvo type="num" val="1"/>
        <color rgb="FFFFFFFF"/>
        <color rgb="FFFFE699"/>
        <color rgb="FFED7D31"/>
      </colorScale>
    </cfRule>
  </conditionalFormatting>
  <conditionalFormatting sqref="BP37">
    <cfRule type="colorScale" priority="170">
      <colorScale>
        <cfvo type="num" val="0"/>
        <cfvo type="num" val="0.5"/>
        <cfvo type="num" val="1"/>
        <color rgb="FFFFFFFF"/>
        <color rgb="FFFFE699"/>
        <color rgb="FFED7D31"/>
      </colorScale>
    </cfRule>
  </conditionalFormatting>
  <conditionalFormatting sqref="BP40">
    <cfRule type="colorScale" priority="162">
      <colorScale>
        <cfvo type="num" val="0"/>
        <cfvo type="num" val="0.5"/>
        <cfvo type="num" val="1"/>
        <color rgb="FFFFFFFF"/>
        <color rgb="FFFFE699"/>
        <color rgb="FFED7D31"/>
      </colorScale>
    </cfRule>
  </conditionalFormatting>
  <conditionalFormatting sqref="BP42">
    <cfRule type="colorScale" priority="154">
      <colorScale>
        <cfvo type="num" val="0"/>
        <cfvo type="num" val="0.5"/>
        <cfvo type="num" val="1"/>
        <color rgb="FFFFFFFF"/>
        <color rgb="FFFFE699"/>
        <color rgb="FFED7D31"/>
      </colorScale>
    </cfRule>
  </conditionalFormatting>
  <conditionalFormatting sqref="BP44">
    <cfRule type="colorScale" priority="146">
      <colorScale>
        <cfvo type="num" val="0"/>
        <cfvo type="num" val="0.5"/>
        <cfvo type="num" val="1"/>
        <color rgb="FFFFFFFF"/>
        <color rgb="FFFFE699"/>
        <color rgb="FFED7D31"/>
      </colorScale>
    </cfRule>
  </conditionalFormatting>
  <conditionalFormatting sqref="BP46">
    <cfRule type="colorScale" priority="138">
      <colorScale>
        <cfvo type="num" val="0"/>
        <cfvo type="num" val="0.5"/>
        <cfvo type="num" val="1"/>
        <color rgb="FFFFFFFF"/>
        <color rgb="FFFFE699"/>
        <color rgb="FFED7D31"/>
      </colorScale>
    </cfRule>
  </conditionalFormatting>
  <conditionalFormatting sqref="BP49">
    <cfRule type="colorScale" priority="130">
      <colorScale>
        <cfvo type="num" val="0"/>
        <cfvo type="num" val="0.5"/>
        <cfvo type="num" val="1"/>
        <color rgb="FFFFFFFF"/>
        <color rgb="FFFFE699"/>
        <color rgb="FFED7D31"/>
      </colorScale>
    </cfRule>
  </conditionalFormatting>
  <conditionalFormatting sqref="BP51">
    <cfRule type="colorScale" priority="122">
      <colorScale>
        <cfvo type="num" val="0"/>
        <cfvo type="num" val="0.5"/>
        <cfvo type="num" val="1"/>
        <color rgb="FFFFFFFF"/>
        <color rgb="FFFFE699"/>
        <color rgb="FFED7D31"/>
      </colorScale>
    </cfRule>
  </conditionalFormatting>
  <conditionalFormatting sqref="BP54">
    <cfRule type="colorScale" priority="114">
      <colorScale>
        <cfvo type="num" val="0"/>
        <cfvo type="num" val="0.5"/>
        <cfvo type="num" val="1"/>
        <color rgb="FFFFFFFF"/>
        <color rgb="FFFFE699"/>
        <color rgb="FFED7D31"/>
      </colorScale>
    </cfRule>
  </conditionalFormatting>
  <conditionalFormatting sqref="BP56">
    <cfRule type="colorScale" priority="106">
      <colorScale>
        <cfvo type="num" val="0"/>
        <cfvo type="num" val="0.5"/>
        <cfvo type="num" val="1"/>
        <color rgb="FFFFFFFF"/>
        <color rgb="FFFFE699"/>
        <color rgb="FFED7D31"/>
      </colorScale>
    </cfRule>
  </conditionalFormatting>
  <conditionalFormatting sqref="BP57">
    <cfRule type="colorScale" priority="98">
      <colorScale>
        <cfvo type="num" val="0"/>
        <cfvo type="num" val="0.5"/>
        <cfvo type="num" val="1"/>
        <color rgb="FFFFFFFF"/>
        <color rgb="FFFFE699"/>
        <color rgb="FFED7D31"/>
      </colorScale>
    </cfRule>
  </conditionalFormatting>
  <conditionalFormatting sqref="BP59">
    <cfRule type="colorScale" priority="90">
      <colorScale>
        <cfvo type="num" val="0"/>
        <cfvo type="num" val="0.5"/>
        <cfvo type="num" val="1"/>
        <color rgb="FFFFFFFF"/>
        <color rgb="FFFFE699"/>
        <color rgb="FFED7D31"/>
      </colorScale>
    </cfRule>
  </conditionalFormatting>
  <conditionalFormatting sqref="BP60">
    <cfRule type="colorScale" priority="82">
      <colorScale>
        <cfvo type="num" val="0"/>
        <cfvo type="num" val="0.5"/>
        <cfvo type="num" val="1"/>
        <color rgb="FFFFFFFF"/>
        <color rgb="FFFFE699"/>
        <color rgb="FFED7D31"/>
      </colorScale>
    </cfRule>
  </conditionalFormatting>
  <conditionalFormatting sqref="BP62">
    <cfRule type="colorScale" priority="74">
      <colorScale>
        <cfvo type="num" val="0"/>
        <cfvo type="num" val="0.5"/>
        <cfvo type="num" val="1"/>
        <color rgb="FFFFFFFF"/>
        <color rgb="FFFFE699"/>
        <color rgb="FFED7D31"/>
      </colorScale>
    </cfRule>
  </conditionalFormatting>
  <conditionalFormatting sqref="BP63">
    <cfRule type="colorScale" priority="66">
      <colorScale>
        <cfvo type="num" val="0"/>
        <cfvo type="num" val="0.5"/>
        <cfvo type="num" val="1"/>
        <color rgb="FFFFFFFF"/>
        <color rgb="FFFFE699"/>
        <color rgb="FFED7D31"/>
      </colorScale>
    </cfRule>
  </conditionalFormatting>
  <conditionalFormatting sqref="BP64">
    <cfRule type="colorScale" priority="58">
      <colorScale>
        <cfvo type="num" val="0"/>
        <cfvo type="num" val="0.5"/>
        <cfvo type="num" val="1"/>
        <color rgb="FFFFFFFF"/>
        <color rgb="FFFFE699"/>
        <color rgb="FFED7D31"/>
      </colorScale>
    </cfRule>
  </conditionalFormatting>
  <conditionalFormatting sqref="BP66">
    <cfRule type="colorScale" priority="50">
      <colorScale>
        <cfvo type="num" val="0"/>
        <cfvo type="num" val="0.5"/>
        <cfvo type="num" val="1"/>
        <color rgb="FFFFFFFF"/>
        <color rgb="FFFFE699"/>
        <color rgb="FFED7D31"/>
      </colorScale>
    </cfRule>
  </conditionalFormatting>
  <conditionalFormatting sqref="BP67">
    <cfRule type="colorScale" priority="42">
      <colorScale>
        <cfvo type="num" val="0"/>
        <cfvo type="num" val="0.5"/>
        <cfvo type="num" val="1"/>
        <color rgb="FFFFFFFF"/>
        <color rgb="FFFFE699"/>
        <color rgb="FFED7D31"/>
      </colorScale>
    </cfRule>
  </conditionalFormatting>
  <conditionalFormatting sqref="BP69">
    <cfRule type="colorScale" priority="34">
      <colorScale>
        <cfvo type="num" val="0"/>
        <cfvo type="num" val="0.5"/>
        <cfvo type="num" val="1"/>
        <color rgb="FFFFFFFF"/>
        <color rgb="FFFFE699"/>
        <color rgb="FFED7D31"/>
      </colorScale>
    </cfRule>
  </conditionalFormatting>
  <conditionalFormatting sqref="BP70">
    <cfRule type="colorScale" priority="26">
      <colorScale>
        <cfvo type="num" val="0"/>
        <cfvo type="num" val="0.5"/>
        <cfvo type="num" val="1"/>
        <color rgb="FFFFFFFF"/>
        <color rgb="FFFFE699"/>
        <color rgb="FFED7D31"/>
      </colorScale>
    </cfRule>
  </conditionalFormatting>
  <conditionalFormatting sqref="BP71">
    <cfRule type="colorScale" priority="18">
      <colorScale>
        <cfvo type="num" val="0"/>
        <cfvo type="num" val="0.5"/>
        <cfvo type="num" val="1"/>
        <color rgb="FFFFFFFF"/>
        <color rgb="FFFFE699"/>
        <color rgb="FFED7D31"/>
      </colorScale>
    </cfRule>
  </conditionalFormatting>
  <conditionalFormatting sqref="BP72">
    <cfRule type="colorScale" priority="10">
      <colorScale>
        <cfvo type="num" val="0"/>
        <cfvo type="num" val="0.5"/>
        <cfvo type="num" val="1"/>
        <color rgb="FFFFFFFF"/>
        <color rgb="FFFFE699"/>
        <color rgb="FFED7D31"/>
      </colorScale>
    </cfRule>
  </conditionalFormatting>
  <conditionalFormatting sqref="BP73">
    <cfRule type="colorScale" priority="2">
      <colorScale>
        <cfvo type="num" val="0"/>
        <cfvo type="num" val="0.5"/>
        <cfvo type="num" val="1"/>
        <color rgb="FFFFFFFF"/>
        <color rgb="FFFFE699"/>
        <color rgb="FFED7D31"/>
      </colorScale>
    </cfRule>
  </conditionalFormatting>
  <conditionalFormatting sqref="BQ13">
    <cfRule type="colorScale" priority="203">
      <colorScale>
        <cfvo type="num" val="0"/>
        <cfvo type="num" val="0.5"/>
        <cfvo type="num" val="1"/>
        <color rgb="FFFFFFFF"/>
        <color rgb="FFFFE699"/>
        <color rgb="FFED7D31"/>
      </colorScale>
    </cfRule>
  </conditionalFormatting>
  <conditionalFormatting sqref="BQ16">
    <cfRule type="colorScale" priority="195">
      <colorScale>
        <cfvo type="num" val="0"/>
        <cfvo type="num" val="0.5"/>
        <cfvo type="num" val="1"/>
        <color rgb="FFFFFFFF"/>
        <color rgb="FFFFE699"/>
        <color rgb="FFED7D31"/>
      </colorScale>
    </cfRule>
  </conditionalFormatting>
  <conditionalFormatting sqref="BQ22">
    <cfRule type="colorScale" priority="187">
      <colorScale>
        <cfvo type="num" val="0"/>
        <cfvo type="num" val="0.5"/>
        <cfvo type="num" val="1"/>
        <color rgb="FFFFFFFF"/>
        <color rgb="FFFFE699"/>
        <color rgb="FFED7D31"/>
      </colorScale>
    </cfRule>
  </conditionalFormatting>
  <conditionalFormatting sqref="BQ36">
    <cfRule type="colorScale" priority="179">
      <colorScale>
        <cfvo type="num" val="0"/>
        <cfvo type="num" val="0.5"/>
        <cfvo type="num" val="1"/>
        <color rgb="FFFFFFFF"/>
        <color rgb="FFFFE699"/>
        <color rgb="FFED7D31"/>
      </colorScale>
    </cfRule>
  </conditionalFormatting>
  <conditionalFormatting sqref="BQ37">
    <cfRule type="colorScale" priority="171">
      <colorScale>
        <cfvo type="num" val="0"/>
        <cfvo type="num" val="0.5"/>
        <cfvo type="num" val="1"/>
        <color rgb="FFFFFFFF"/>
        <color rgb="FFFFE699"/>
        <color rgb="FFED7D31"/>
      </colorScale>
    </cfRule>
  </conditionalFormatting>
  <conditionalFormatting sqref="BQ40">
    <cfRule type="colorScale" priority="163">
      <colorScale>
        <cfvo type="num" val="0"/>
        <cfvo type="num" val="0.5"/>
        <cfvo type="num" val="1"/>
        <color rgb="FFFFFFFF"/>
        <color rgb="FFFFE699"/>
        <color rgb="FFED7D31"/>
      </colorScale>
    </cfRule>
  </conditionalFormatting>
  <conditionalFormatting sqref="BQ42">
    <cfRule type="colorScale" priority="155">
      <colorScale>
        <cfvo type="num" val="0"/>
        <cfvo type="num" val="0.5"/>
        <cfvo type="num" val="1"/>
        <color rgb="FFFFFFFF"/>
        <color rgb="FFFFE699"/>
        <color rgb="FFED7D31"/>
      </colorScale>
    </cfRule>
  </conditionalFormatting>
  <conditionalFormatting sqref="BQ44">
    <cfRule type="colorScale" priority="147">
      <colorScale>
        <cfvo type="num" val="0"/>
        <cfvo type="num" val="0.5"/>
        <cfvo type="num" val="1"/>
        <color rgb="FFFFFFFF"/>
        <color rgb="FFFFE699"/>
        <color rgb="FFED7D31"/>
      </colorScale>
    </cfRule>
  </conditionalFormatting>
  <conditionalFormatting sqref="BQ46">
    <cfRule type="colorScale" priority="139">
      <colorScale>
        <cfvo type="num" val="0"/>
        <cfvo type="num" val="0.5"/>
        <cfvo type="num" val="1"/>
        <color rgb="FFFFFFFF"/>
        <color rgb="FFFFE699"/>
        <color rgb="FFED7D31"/>
      </colorScale>
    </cfRule>
  </conditionalFormatting>
  <conditionalFormatting sqref="BQ49">
    <cfRule type="colorScale" priority="131">
      <colorScale>
        <cfvo type="num" val="0"/>
        <cfvo type="num" val="0.5"/>
        <cfvo type="num" val="1"/>
        <color rgb="FFFFFFFF"/>
        <color rgb="FFFFE699"/>
        <color rgb="FFED7D31"/>
      </colorScale>
    </cfRule>
  </conditionalFormatting>
  <conditionalFormatting sqref="BQ51">
    <cfRule type="colorScale" priority="123">
      <colorScale>
        <cfvo type="num" val="0"/>
        <cfvo type="num" val="0.5"/>
        <cfvo type="num" val="1"/>
        <color rgb="FFFFFFFF"/>
        <color rgb="FFFFE699"/>
        <color rgb="FFED7D31"/>
      </colorScale>
    </cfRule>
  </conditionalFormatting>
  <conditionalFormatting sqref="BQ54">
    <cfRule type="colorScale" priority="115">
      <colorScale>
        <cfvo type="num" val="0"/>
        <cfvo type="num" val="0.5"/>
        <cfvo type="num" val="1"/>
        <color rgb="FFFFFFFF"/>
        <color rgb="FFFFE699"/>
        <color rgb="FFED7D31"/>
      </colorScale>
    </cfRule>
  </conditionalFormatting>
  <conditionalFormatting sqref="BQ56">
    <cfRule type="colorScale" priority="107">
      <colorScale>
        <cfvo type="num" val="0"/>
        <cfvo type="num" val="0.5"/>
        <cfvo type="num" val="1"/>
        <color rgb="FFFFFFFF"/>
        <color rgb="FFFFE699"/>
        <color rgb="FFED7D31"/>
      </colorScale>
    </cfRule>
  </conditionalFormatting>
  <conditionalFormatting sqref="BQ57">
    <cfRule type="colorScale" priority="99">
      <colorScale>
        <cfvo type="num" val="0"/>
        <cfvo type="num" val="0.5"/>
        <cfvo type="num" val="1"/>
        <color rgb="FFFFFFFF"/>
        <color rgb="FFFFE699"/>
        <color rgb="FFED7D31"/>
      </colorScale>
    </cfRule>
  </conditionalFormatting>
  <conditionalFormatting sqref="BQ59">
    <cfRule type="colorScale" priority="91">
      <colorScale>
        <cfvo type="num" val="0"/>
        <cfvo type="num" val="0.5"/>
        <cfvo type="num" val="1"/>
        <color rgb="FFFFFFFF"/>
        <color rgb="FFFFE699"/>
        <color rgb="FFED7D31"/>
      </colorScale>
    </cfRule>
  </conditionalFormatting>
  <conditionalFormatting sqref="BQ60">
    <cfRule type="colorScale" priority="83">
      <colorScale>
        <cfvo type="num" val="0"/>
        <cfvo type="num" val="0.5"/>
        <cfvo type="num" val="1"/>
        <color rgb="FFFFFFFF"/>
        <color rgb="FFFFE699"/>
        <color rgb="FFED7D31"/>
      </colorScale>
    </cfRule>
  </conditionalFormatting>
  <conditionalFormatting sqref="BQ62">
    <cfRule type="colorScale" priority="75">
      <colorScale>
        <cfvo type="num" val="0"/>
        <cfvo type="num" val="0.5"/>
        <cfvo type="num" val="1"/>
        <color rgb="FFFFFFFF"/>
        <color rgb="FFFFE699"/>
        <color rgb="FFED7D31"/>
      </colorScale>
    </cfRule>
  </conditionalFormatting>
  <conditionalFormatting sqref="BQ63">
    <cfRule type="colorScale" priority="67">
      <colorScale>
        <cfvo type="num" val="0"/>
        <cfvo type="num" val="0.5"/>
        <cfvo type="num" val="1"/>
        <color rgb="FFFFFFFF"/>
        <color rgb="FFFFE699"/>
        <color rgb="FFED7D31"/>
      </colorScale>
    </cfRule>
  </conditionalFormatting>
  <conditionalFormatting sqref="BQ64">
    <cfRule type="colorScale" priority="59">
      <colorScale>
        <cfvo type="num" val="0"/>
        <cfvo type="num" val="0.5"/>
        <cfvo type="num" val="1"/>
        <color rgb="FFFFFFFF"/>
        <color rgb="FFFFE699"/>
        <color rgb="FFED7D31"/>
      </colorScale>
    </cfRule>
  </conditionalFormatting>
  <conditionalFormatting sqref="BQ66">
    <cfRule type="colorScale" priority="51">
      <colorScale>
        <cfvo type="num" val="0"/>
        <cfvo type="num" val="0.5"/>
        <cfvo type="num" val="1"/>
        <color rgb="FFFFFFFF"/>
        <color rgb="FFFFE699"/>
        <color rgb="FFED7D31"/>
      </colorScale>
    </cfRule>
  </conditionalFormatting>
  <conditionalFormatting sqref="BQ67">
    <cfRule type="colorScale" priority="43">
      <colorScale>
        <cfvo type="num" val="0"/>
        <cfvo type="num" val="0.5"/>
        <cfvo type="num" val="1"/>
        <color rgb="FFFFFFFF"/>
        <color rgb="FFFFE699"/>
        <color rgb="FFED7D31"/>
      </colorScale>
    </cfRule>
  </conditionalFormatting>
  <conditionalFormatting sqref="BQ69">
    <cfRule type="colorScale" priority="35">
      <colorScale>
        <cfvo type="num" val="0"/>
        <cfvo type="num" val="0.5"/>
        <cfvo type="num" val="1"/>
        <color rgb="FFFFFFFF"/>
        <color rgb="FFFFE699"/>
        <color rgb="FFED7D31"/>
      </colorScale>
    </cfRule>
  </conditionalFormatting>
  <conditionalFormatting sqref="BQ70">
    <cfRule type="colorScale" priority="27">
      <colorScale>
        <cfvo type="num" val="0"/>
        <cfvo type="num" val="0.5"/>
        <cfvo type="num" val="1"/>
        <color rgb="FFFFFFFF"/>
        <color rgb="FFFFE699"/>
        <color rgb="FFED7D31"/>
      </colorScale>
    </cfRule>
  </conditionalFormatting>
  <conditionalFormatting sqref="BQ71">
    <cfRule type="colorScale" priority="19">
      <colorScale>
        <cfvo type="num" val="0"/>
        <cfvo type="num" val="0.5"/>
        <cfvo type="num" val="1"/>
        <color rgb="FFFFFFFF"/>
        <color rgb="FFFFE699"/>
        <color rgb="FFED7D31"/>
      </colorScale>
    </cfRule>
  </conditionalFormatting>
  <conditionalFormatting sqref="BQ72">
    <cfRule type="colorScale" priority="11">
      <colorScale>
        <cfvo type="num" val="0"/>
        <cfvo type="num" val="0.5"/>
        <cfvo type="num" val="1"/>
        <color rgb="FFFFFFFF"/>
        <color rgb="FFFFE699"/>
        <color rgb="FFED7D31"/>
      </colorScale>
    </cfRule>
  </conditionalFormatting>
  <conditionalFormatting sqref="BQ73">
    <cfRule type="colorScale" priority="3">
      <colorScale>
        <cfvo type="num" val="0"/>
        <cfvo type="num" val="0.5"/>
        <cfvo type="num" val="1"/>
        <color rgb="FFFFFFFF"/>
        <color rgb="FFFFE699"/>
        <color rgb="FFED7D31"/>
      </colorScale>
    </cfRule>
  </conditionalFormatting>
  <conditionalFormatting sqref="BR13">
    <cfRule type="colorScale" priority="204">
      <colorScale>
        <cfvo type="num" val="0"/>
        <cfvo type="num" val="0.5"/>
        <cfvo type="num" val="1"/>
        <color rgb="FFFFFFFF"/>
        <color rgb="FFFFE699"/>
        <color rgb="FFED7D31"/>
      </colorScale>
    </cfRule>
  </conditionalFormatting>
  <conditionalFormatting sqref="BR16">
    <cfRule type="colorScale" priority="196">
      <colorScale>
        <cfvo type="num" val="0"/>
        <cfvo type="num" val="0.5"/>
        <cfvo type="num" val="1"/>
        <color rgb="FFFFFFFF"/>
        <color rgb="FFFFE699"/>
        <color rgb="FFED7D31"/>
      </colorScale>
    </cfRule>
  </conditionalFormatting>
  <conditionalFormatting sqref="BR22">
    <cfRule type="colorScale" priority="188">
      <colorScale>
        <cfvo type="num" val="0"/>
        <cfvo type="num" val="0.5"/>
        <cfvo type="num" val="1"/>
        <color rgb="FFFFFFFF"/>
        <color rgb="FFFFE699"/>
        <color rgb="FFED7D31"/>
      </colorScale>
    </cfRule>
  </conditionalFormatting>
  <conditionalFormatting sqref="BR36">
    <cfRule type="colorScale" priority="180">
      <colorScale>
        <cfvo type="num" val="0"/>
        <cfvo type="num" val="0.5"/>
        <cfvo type="num" val="1"/>
        <color rgb="FFFFFFFF"/>
        <color rgb="FFFFE699"/>
        <color rgb="FFED7D31"/>
      </colorScale>
    </cfRule>
  </conditionalFormatting>
  <conditionalFormatting sqref="BR37">
    <cfRule type="colorScale" priority="172">
      <colorScale>
        <cfvo type="num" val="0"/>
        <cfvo type="num" val="0.5"/>
        <cfvo type="num" val="1"/>
        <color rgb="FFFFFFFF"/>
        <color rgb="FFFFE699"/>
        <color rgb="FFED7D31"/>
      </colorScale>
    </cfRule>
  </conditionalFormatting>
  <conditionalFormatting sqref="BR40">
    <cfRule type="colorScale" priority="164">
      <colorScale>
        <cfvo type="num" val="0"/>
        <cfvo type="num" val="0.5"/>
        <cfvo type="num" val="1"/>
        <color rgb="FFFFFFFF"/>
        <color rgb="FFFFE699"/>
        <color rgb="FFED7D31"/>
      </colorScale>
    </cfRule>
  </conditionalFormatting>
  <conditionalFormatting sqref="BR42">
    <cfRule type="colorScale" priority="156">
      <colorScale>
        <cfvo type="num" val="0"/>
        <cfvo type="num" val="0.5"/>
        <cfvo type="num" val="1"/>
        <color rgb="FFFFFFFF"/>
        <color rgb="FFFFE699"/>
        <color rgb="FFED7D31"/>
      </colorScale>
    </cfRule>
  </conditionalFormatting>
  <conditionalFormatting sqref="BR44">
    <cfRule type="colorScale" priority="148">
      <colorScale>
        <cfvo type="num" val="0"/>
        <cfvo type="num" val="0.5"/>
        <cfvo type="num" val="1"/>
        <color rgb="FFFFFFFF"/>
        <color rgb="FFFFE699"/>
        <color rgb="FFED7D31"/>
      </colorScale>
    </cfRule>
  </conditionalFormatting>
  <conditionalFormatting sqref="BR46">
    <cfRule type="colorScale" priority="140">
      <colorScale>
        <cfvo type="num" val="0"/>
        <cfvo type="num" val="0.5"/>
        <cfvo type="num" val="1"/>
        <color rgb="FFFFFFFF"/>
        <color rgb="FFFFE699"/>
        <color rgb="FFED7D31"/>
      </colorScale>
    </cfRule>
  </conditionalFormatting>
  <conditionalFormatting sqref="BR49">
    <cfRule type="colorScale" priority="132">
      <colorScale>
        <cfvo type="num" val="0"/>
        <cfvo type="num" val="0.5"/>
        <cfvo type="num" val="1"/>
        <color rgb="FFFFFFFF"/>
        <color rgb="FFFFE699"/>
        <color rgb="FFED7D31"/>
      </colorScale>
    </cfRule>
  </conditionalFormatting>
  <conditionalFormatting sqref="BR51">
    <cfRule type="colorScale" priority="124">
      <colorScale>
        <cfvo type="num" val="0"/>
        <cfvo type="num" val="0.5"/>
        <cfvo type="num" val="1"/>
        <color rgb="FFFFFFFF"/>
        <color rgb="FFFFE699"/>
        <color rgb="FFED7D31"/>
      </colorScale>
    </cfRule>
  </conditionalFormatting>
  <conditionalFormatting sqref="BR54">
    <cfRule type="colorScale" priority="116">
      <colorScale>
        <cfvo type="num" val="0"/>
        <cfvo type="num" val="0.5"/>
        <cfvo type="num" val="1"/>
        <color rgb="FFFFFFFF"/>
        <color rgb="FFFFE699"/>
        <color rgb="FFED7D31"/>
      </colorScale>
    </cfRule>
  </conditionalFormatting>
  <conditionalFormatting sqref="BR56">
    <cfRule type="colorScale" priority="108">
      <colorScale>
        <cfvo type="num" val="0"/>
        <cfvo type="num" val="0.5"/>
        <cfvo type="num" val="1"/>
        <color rgb="FFFFFFFF"/>
        <color rgb="FFFFE699"/>
        <color rgb="FFED7D31"/>
      </colorScale>
    </cfRule>
  </conditionalFormatting>
  <conditionalFormatting sqref="BR57">
    <cfRule type="colorScale" priority="100">
      <colorScale>
        <cfvo type="num" val="0"/>
        <cfvo type="num" val="0.5"/>
        <cfvo type="num" val="1"/>
        <color rgb="FFFFFFFF"/>
        <color rgb="FFFFE699"/>
        <color rgb="FFED7D31"/>
      </colorScale>
    </cfRule>
  </conditionalFormatting>
  <conditionalFormatting sqref="BR59">
    <cfRule type="colorScale" priority="92">
      <colorScale>
        <cfvo type="num" val="0"/>
        <cfvo type="num" val="0.5"/>
        <cfvo type="num" val="1"/>
        <color rgb="FFFFFFFF"/>
        <color rgb="FFFFE699"/>
        <color rgb="FFED7D31"/>
      </colorScale>
    </cfRule>
  </conditionalFormatting>
  <conditionalFormatting sqref="BR60">
    <cfRule type="colorScale" priority="84">
      <colorScale>
        <cfvo type="num" val="0"/>
        <cfvo type="num" val="0.5"/>
        <cfvo type="num" val="1"/>
        <color rgb="FFFFFFFF"/>
        <color rgb="FFFFE699"/>
        <color rgb="FFED7D31"/>
      </colorScale>
    </cfRule>
  </conditionalFormatting>
  <conditionalFormatting sqref="BR62">
    <cfRule type="colorScale" priority="76">
      <colorScale>
        <cfvo type="num" val="0"/>
        <cfvo type="num" val="0.5"/>
        <cfvo type="num" val="1"/>
        <color rgb="FFFFFFFF"/>
        <color rgb="FFFFE699"/>
        <color rgb="FFED7D31"/>
      </colorScale>
    </cfRule>
  </conditionalFormatting>
  <conditionalFormatting sqref="BR63">
    <cfRule type="colorScale" priority="68">
      <colorScale>
        <cfvo type="num" val="0"/>
        <cfvo type="num" val="0.5"/>
        <cfvo type="num" val="1"/>
        <color rgb="FFFFFFFF"/>
        <color rgb="FFFFE699"/>
        <color rgb="FFED7D31"/>
      </colorScale>
    </cfRule>
  </conditionalFormatting>
  <conditionalFormatting sqref="BR64">
    <cfRule type="colorScale" priority="60">
      <colorScale>
        <cfvo type="num" val="0"/>
        <cfvo type="num" val="0.5"/>
        <cfvo type="num" val="1"/>
        <color rgb="FFFFFFFF"/>
        <color rgb="FFFFE699"/>
        <color rgb="FFED7D31"/>
      </colorScale>
    </cfRule>
  </conditionalFormatting>
  <conditionalFormatting sqref="BR66">
    <cfRule type="colorScale" priority="52">
      <colorScale>
        <cfvo type="num" val="0"/>
        <cfvo type="num" val="0.5"/>
        <cfvo type="num" val="1"/>
        <color rgb="FFFFFFFF"/>
        <color rgb="FFFFE699"/>
        <color rgb="FFED7D31"/>
      </colorScale>
    </cfRule>
  </conditionalFormatting>
  <conditionalFormatting sqref="BR67">
    <cfRule type="colorScale" priority="44">
      <colorScale>
        <cfvo type="num" val="0"/>
        <cfvo type="num" val="0.5"/>
        <cfvo type="num" val="1"/>
        <color rgb="FFFFFFFF"/>
        <color rgb="FFFFE699"/>
        <color rgb="FFED7D31"/>
      </colorScale>
    </cfRule>
  </conditionalFormatting>
  <conditionalFormatting sqref="BR69">
    <cfRule type="colorScale" priority="36">
      <colorScale>
        <cfvo type="num" val="0"/>
        <cfvo type="num" val="0.5"/>
        <cfvo type="num" val="1"/>
        <color rgb="FFFFFFFF"/>
        <color rgb="FFFFE699"/>
        <color rgb="FFED7D31"/>
      </colorScale>
    </cfRule>
  </conditionalFormatting>
  <conditionalFormatting sqref="BR70">
    <cfRule type="colorScale" priority="28">
      <colorScale>
        <cfvo type="num" val="0"/>
        <cfvo type="num" val="0.5"/>
        <cfvo type="num" val="1"/>
        <color rgb="FFFFFFFF"/>
        <color rgb="FFFFE699"/>
        <color rgb="FFED7D31"/>
      </colorScale>
    </cfRule>
  </conditionalFormatting>
  <conditionalFormatting sqref="BR71">
    <cfRule type="colorScale" priority="20">
      <colorScale>
        <cfvo type="num" val="0"/>
        <cfvo type="num" val="0.5"/>
        <cfvo type="num" val="1"/>
        <color rgb="FFFFFFFF"/>
        <color rgb="FFFFE699"/>
        <color rgb="FFED7D31"/>
      </colorScale>
    </cfRule>
  </conditionalFormatting>
  <conditionalFormatting sqref="BR72">
    <cfRule type="colorScale" priority="12">
      <colorScale>
        <cfvo type="num" val="0"/>
        <cfvo type="num" val="0.5"/>
        <cfvo type="num" val="1"/>
        <color rgb="FFFFFFFF"/>
        <color rgb="FFFFE699"/>
        <color rgb="FFED7D31"/>
      </colorScale>
    </cfRule>
  </conditionalFormatting>
  <conditionalFormatting sqref="BR73">
    <cfRule type="colorScale" priority="4">
      <colorScale>
        <cfvo type="num" val="0"/>
        <cfvo type="num" val="0.5"/>
        <cfvo type="num" val="1"/>
        <color rgb="FFFFFFFF"/>
        <color rgb="FFFFE699"/>
        <color rgb="FFED7D31"/>
      </colorScale>
    </cfRule>
  </conditionalFormatting>
  <conditionalFormatting sqref="BS13">
    <cfRule type="colorScale" priority="205">
      <colorScale>
        <cfvo type="num" val="0"/>
        <cfvo type="num" val="0.5"/>
        <cfvo type="num" val="1"/>
        <color rgb="FFFFFFFF"/>
        <color rgb="FFFFE699"/>
        <color rgb="FFED7D31"/>
      </colorScale>
    </cfRule>
  </conditionalFormatting>
  <conditionalFormatting sqref="BS16">
    <cfRule type="colorScale" priority="197">
      <colorScale>
        <cfvo type="num" val="0"/>
        <cfvo type="num" val="0.5"/>
        <cfvo type="num" val="1"/>
        <color rgb="FFFFFFFF"/>
        <color rgb="FFFFE699"/>
        <color rgb="FFED7D31"/>
      </colorScale>
    </cfRule>
  </conditionalFormatting>
  <conditionalFormatting sqref="BS22">
    <cfRule type="colorScale" priority="189">
      <colorScale>
        <cfvo type="num" val="0"/>
        <cfvo type="num" val="0.5"/>
        <cfvo type="num" val="1"/>
        <color rgb="FFFFFFFF"/>
        <color rgb="FFFFE699"/>
        <color rgb="FFED7D31"/>
      </colorScale>
    </cfRule>
  </conditionalFormatting>
  <conditionalFormatting sqref="BS36">
    <cfRule type="colorScale" priority="181">
      <colorScale>
        <cfvo type="num" val="0"/>
        <cfvo type="num" val="0.5"/>
        <cfvo type="num" val="1"/>
        <color rgb="FFFFFFFF"/>
        <color rgb="FFFFE699"/>
        <color rgb="FFED7D31"/>
      </colorScale>
    </cfRule>
  </conditionalFormatting>
  <conditionalFormatting sqref="BS37">
    <cfRule type="colorScale" priority="173">
      <colorScale>
        <cfvo type="num" val="0"/>
        <cfvo type="num" val="0.5"/>
        <cfvo type="num" val="1"/>
        <color rgb="FFFFFFFF"/>
        <color rgb="FFFFE699"/>
        <color rgb="FFED7D31"/>
      </colorScale>
    </cfRule>
  </conditionalFormatting>
  <conditionalFormatting sqref="BS40">
    <cfRule type="colorScale" priority="165">
      <colorScale>
        <cfvo type="num" val="0"/>
        <cfvo type="num" val="0.5"/>
        <cfvo type="num" val="1"/>
        <color rgb="FFFFFFFF"/>
        <color rgb="FFFFE699"/>
        <color rgb="FFED7D31"/>
      </colorScale>
    </cfRule>
  </conditionalFormatting>
  <conditionalFormatting sqref="BS42">
    <cfRule type="colorScale" priority="157">
      <colorScale>
        <cfvo type="num" val="0"/>
        <cfvo type="num" val="0.5"/>
        <cfvo type="num" val="1"/>
        <color rgb="FFFFFFFF"/>
        <color rgb="FFFFE699"/>
        <color rgb="FFED7D31"/>
      </colorScale>
    </cfRule>
  </conditionalFormatting>
  <conditionalFormatting sqref="BS44">
    <cfRule type="colorScale" priority="149">
      <colorScale>
        <cfvo type="num" val="0"/>
        <cfvo type="num" val="0.5"/>
        <cfvo type="num" val="1"/>
        <color rgb="FFFFFFFF"/>
        <color rgb="FFFFE699"/>
        <color rgb="FFED7D31"/>
      </colorScale>
    </cfRule>
  </conditionalFormatting>
  <conditionalFormatting sqref="BS46">
    <cfRule type="colorScale" priority="141">
      <colorScale>
        <cfvo type="num" val="0"/>
        <cfvo type="num" val="0.5"/>
        <cfvo type="num" val="1"/>
        <color rgb="FFFFFFFF"/>
        <color rgb="FFFFE699"/>
        <color rgb="FFED7D31"/>
      </colorScale>
    </cfRule>
  </conditionalFormatting>
  <conditionalFormatting sqref="BS49">
    <cfRule type="colorScale" priority="133">
      <colorScale>
        <cfvo type="num" val="0"/>
        <cfvo type="num" val="0.5"/>
        <cfvo type="num" val="1"/>
        <color rgb="FFFFFFFF"/>
        <color rgb="FFFFE699"/>
        <color rgb="FFED7D31"/>
      </colorScale>
    </cfRule>
  </conditionalFormatting>
  <conditionalFormatting sqref="BS51">
    <cfRule type="colorScale" priority="125">
      <colorScale>
        <cfvo type="num" val="0"/>
        <cfvo type="num" val="0.5"/>
        <cfvo type="num" val="1"/>
        <color rgb="FFFFFFFF"/>
        <color rgb="FFFFE699"/>
        <color rgb="FFED7D31"/>
      </colorScale>
    </cfRule>
  </conditionalFormatting>
  <conditionalFormatting sqref="BS54">
    <cfRule type="colorScale" priority="117">
      <colorScale>
        <cfvo type="num" val="0"/>
        <cfvo type="num" val="0.5"/>
        <cfvo type="num" val="1"/>
        <color rgb="FFFFFFFF"/>
        <color rgb="FFFFE699"/>
        <color rgb="FFED7D31"/>
      </colorScale>
    </cfRule>
  </conditionalFormatting>
  <conditionalFormatting sqref="BS56">
    <cfRule type="colorScale" priority="109">
      <colorScale>
        <cfvo type="num" val="0"/>
        <cfvo type="num" val="0.5"/>
        <cfvo type="num" val="1"/>
        <color rgb="FFFFFFFF"/>
        <color rgb="FFFFE699"/>
        <color rgb="FFED7D31"/>
      </colorScale>
    </cfRule>
  </conditionalFormatting>
  <conditionalFormatting sqref="BS57">
    <cfRule type="colorScale" priority="101">
      <colorScale>
        <cfvo type="num" val="0"/>
        <cfvo type="num" val="0.5"/>
        <cfvo type="num" val="1"/>
        <color rgb="FFFFFFFF"/>
        <color rgb="FFFFE699"/>
        <color rgb="FFED7D31"/>
      </colorScale>
    </cfRule>
  </conditionalFormatting>
  <conditionalFormatting sqref="BS59">
    <cfRule type="colorScale" priority="93">
      <colorScale>
        <cfvo type="num" val="0"/>
        <cfvo type="num" val="0.5"/>
        <cfvo type="num" val="1"/>
        <color rgb="FFFFFFFF"/>
        <color rgb="FFFFE699"/>
        <color rgb="FFED7D31"/>
      </colorScale>
    </cfRule>
  </conditionalFormatting>
  <conditionalFormatting sqref="BS60">
    <cfRule type="colorScale" priority="85">
      <colorScale>
        <cfvo type="num" val="0"/>
        <cfvo type="num" val="0.5"/>
        <cfvo type="num" val="1"/>
        <color rgb="FFFFFFFF"/>
        <color rgb="FFFFE699"/>
        <color rgb="FFED7D31"/>
      </colorScale>
    </cfRule>
  </conditionalFormatting>
  <conditionalFormatting sqref="BS62">
    <cfRule type="colorScale" priority="77">
      <colorScale>
        <cfvo type="num" val="0"/>
        <cfvo type="num" val="0.5"/>
        <cfvo type="num" val="1"/>
        <color rgb="FFFFFFFF"/>
        <color rgb="FFFFE699"/>
        <color rgb="FFED7D31"/>
      </colorScale>
    </cfRule>
  </conditionalFormatting>
  <conditionalFormatting sqref="BS63">
    <cfRule type="colorScale" priority="69">
      <colorScale>
        <cfvo type="num" val="0"/>
        <cfvo type="num" val="0.5"/>
        <cfvo type="num" val="1"/>
        <color rgb="FFFFFFFF"/>
        <color rgb="FFFFE699"/>
        <color rgb="FFED7D31"/>
      </colorScale>
    </cfRule>
  </conditionalFormatting>
  <conditionalFormatting sqref="BS64">
    <cfRule type="colorScale" priority="61">
      <colorScale>
        <cfvo type="num" val="0"/>
        <cfvo type="num" val="0.5"/>
        <cfvo type="num" val="1"/>
        <color rgb="FFFFFFFF"/>
        <color rgb="FFFFE699"/>
        <color rgb="FFED7D31"/>
      </colorScale>
    </cfRule>
  </conditionalFormatting>
  <conditionalFormatting sqref="BS66">
    <cfRule type="colorScale" priority="53">
      <colorScale>
        <cfvo type="num" val="0"/>
        <cfvo type="num" val="0.5"/>
        <cfvo type="num" val="1"/>
        <color rgb="FFFFFFFF"/>
        <color rgb="FFFFE699"/>
        <color rgb="FFED7D31"/>
      </colorScale>
    </cfRule>
  </conditionalFormatting>
  <conditionalFormatting sqref="BS67">
    <cfRule type="colorScale" priority="45">
      <colorScale>
        <cfvo type="num" val="0"/>
        <cfvo type="num" val="0.5"/>
        <cfvo type="num" val="1"/>
        <color rgb="FFFFFFFF"/>
        <color rgb="FFFFE699"/>
        <color rgb="FFED7D31"/>
      </colorScale>
    </cfRule>
  </conditionalFormatting>
  <conditionalFormatting sqref="BS69">
    <cfRule type="colorScale" priority="37">
      <colorScale>
        <cfvo type="num" val="0"/>
        <cfvo type="num" val="0.5"/>
        <cfvo type="num" val="1"/>
        <color rgb="FFFFFFFF"/>
        <color rgb="FFFFE699"/>
        <color rgb="FFED7D31"/>
      </colorScale>
    </cfRule>
  </conditionalFormatting>
  <conditionalFormatting sqref="BS70">
    <cfRule type="colorScale" priority="29">
      <colorScale>
        <cfvo type="num" val="0"/>
        <cfvo type="num" val="0.5"/>
        <cfvo type="num" val="1"/>
        <color rgb="FFFFFFFF"/>
        <color rgb="FFFFE699"/>
        <color rgb="FFED7D31"/>
      </colorScale>
    </cfRule>
  </conditionalFormatting>
  <conditionalFormatting sqref="BS71">
    <cfRule type="colorScale" priority="21">
      <colorScale>
        <cfvo type="num" val="0"/>
        <cfvo type="num" val="0.5"/>
        <cfvo type="num" val="1"/>
        <color rgb="FFFFFFFF"/>
        <color rgb="FFFFE699"/>
        <color rgb="FFED7D31"/>
      </colorScale>
    </cfRule>
  </conditionalFormatting>
  <conditionalFormatting sqref="BS72">
    <cfRule type="colorScale" priority="13">
      <colorScale>
        <cfvo type="num" val="0"/>
        <cfvo type="num" val="0.5"/>
        <cfvo type="num" val="1"/>
        <color rgb="FFFFFFFF"/>
        <color rgb="FFFFE699"/>
        <color rgb="FFED7D31"/>
      </colorScale>
    </cfRule>
  </conditionalFormatting>
  <conditionalFormatting sqref="BS73">
    <cfRule type="colorScale" priority="5">
      <colorScale>
        <cfvo type="num" val="0"/>
        <cfvo type="num" val="0.5"/>
        <cfvo type="num" val="1"/>
        <color rgb="FFFFFFFF"/>
        <color rgb="FFFFE699"/>
        <color rgb="FFED7D31"/>
      </colorScale>
    </cfRule>
  </conditionalFormatting>
  <conditionalFormatting sqref="BT13">
    <cfRule type="colorScale" priority="206">
      <colorScale>
        <cfvo type="num" val="0"/>
        <cfvo type="num" val="0.5"/>
        <cfvo type="num" val="1"/>
        <color rgb="FFFFFFFF"/>
        <color rgb="FFFFE699"/>
        <color rgb="FFED7D31"/>
      </colorScale>
    </cfRule>
  </conditionalFormatting>
  <conditionalFormatting sqref="BT16">
    <cfRule type="colorScale" priority="198">
      <colorScale>
        <cfvo type="num" val="0"/>
        <cfvo type="num" val="0.5"/>
        <cfvo type="num" val="1"/>
        <color rgb="FFFFFFFF"/>
        <color rgb="FFFFE699"/>
        <color rgb="FFED7D31"/>
      </colorScale>
    </cfRule>
  </conditionalFormatting>
  <conditionalFormatting sqref="BT22">
    <cfRule type="colorScale" priority="190">
      <colorScale>
        <cfvo type="num" val="0"/>
        <cfvo type="num" val="0.5"/>
        <cfvo type="num" val="1"/>
        <color rgb="FFFFFFFF"/>
        <color rgb="FFFFE699"/>
        <color rgb="FFED7D31"/>
      </colorScale>
    </cfRule>
  </conditionalFormatting>
  <conditionalFormatting sqref="BT36">
    <cfRule type="colorScale" priority="182">
      <colorScale>
        <cfvo type="num" val="0"/>
        <cfvo type="num" val="0.5"/>
        <cfvo type="num" val="1"/>
        <color rgb="FFFFFFFF"/>
        <color rgb="FFFFE699"/>
        <color rgb="FFED7D31"/>
      </colorScale>
    </cfRule>
  </conditionalFormatting>
  <conditionalFormatting sqref="BT37">
    <cfRule type="colorScale" priority="174">
      <colorScale>
        <cfvo type="num" val="0"/>
        <cfvo type="num" val="0.5"/>
        <cfvo type="num" val="1"/>
        <color rgb="FFFFFFFF"/>
        <color rgb="FFFFE699"/>
        <color rgb="FFED7D31"/>
      </colorScale>
    </cfRule>
  </conditionalFormatting>
  <conditionalFormatting sqref="BT40">
    <cfRule type="colorScale" priority="166">
      <colorScale>
        <cfvo type="num" val="0"/>
        <cfvo type="num" val="0.5"/>
        <cfvo type="num" val="1"/>
        <color rgb="FFFFFFFF"/>
        <color rgb="FFFFE699"/>
        <color rgb="FFED7D31"/>
      </colorScale>
    </cfRule>
  </conditionalFormatting>
  <conditionalFormatting sqref="BT42">
    <cfRule type="colorScale" priority="158">
      <colorScale>
        <cfvo type="num" val="0"/>
        <cfvo type="num" val="0.5"/>
        <cfvo type="num" val="1"/>
        <color rgb="FFFFFFFF"/>
        <color rgb="FFFFE699"/>
        <color rgb="FFED7D31"/>
      </colorScale>
    </cfRule>
  </conditionalFormatting>
  <conditionalFormatting sqref="BT44">
    <cfRule type="colorScale" priority="150">
      <colorScale>
        <cfvo type="num" val="0"/>
        <cfvo type="num" val="0.5"/>
        <cfvo type="num" val="1"/>
        <color rgb="FFFFFFFF"/>
        <color rgb="FFFFE699"/>
        <color rgb="FFED7D31"/>
      </colorScale>
    </cfRule>
  </conditionalFormatting>
  <conditionalFormatting sqref="BT46">
    <cfRule type="colorScale" priority="142">
      <colorScale>
        <cfvo type="num" val="0"/>
        <cfvo type="num" val="0.5"/>
        <cfvo type="num" val="1"/>
        <color rgb="FFFFFFFF"/>
        <color rgb="FFFFE699"/>
        <color rgb="FFED7D31"/>
      </colorScale>
    </cfRule>
  </conditionalFormatting>
  <conditionalFormatting sqref="BT49">
    <cfRule type="colorScale" priority="134">
      <colorScale>
        <cfvo type="num" val="0"/>
        <cfvo type="num" val="0.5"/>
        <cfvo type="num" val="1"/>
        <color rgb="FFFFFFFF"/>
        <color rgb="FFFFE699"/>
        <color rgb="FFED7D31"/>
      </colorScale>
    </cfRule>
  </conditionalFormatting>
  <conditionalFormatting sqref="BT51">
    <cfRule type="colorScale" priority="126">
      <colorScale>
        <cfvo type="num" val="0"/>
        <cfvo type="num" val="0.5"/>
        <cfvo type="num" val="1"/>
        <color rgb="FFFFFFFF"/>
        <color rgb="FFFFE699"/>
        <color rgb="FFED7D31"/>
      </colorScale>
    </cfRule>
  </conditionalFormatting>
  <conditionalFormatting sqref="BT54">
    <cfRule type="colorScale" priority="118">
      <colorScale>
        <cfvo type="num" val="0"/>
        <cfvo type="num" val="0.5"/>
        <cfvo type="num" val="1"/>
        <color rgb="FFFFFFFF"/>
        <color rgb="FFFFE699"/>
        <color rgb="FFED7D31"/>
      </colorScale>
    </cfRule>
  </conditionalFormatting>
  <conditionalFormatting sqref="BT56">
    <cfRule type="colorScale" priority="110">
      <colorScale>
        <cfvo type="num" val="0"/>
        <cfvo type="num" val="0.5"/>
        <cfvo type="num" val="1"/>
        <color rgb="FFFFFFFF"/>
        <color rgb="FFFFE699"/>
        <color rgb="FFED7D31"/>
      </colorScale>
    </cfRule>
  </conditionalFormatting>
  <conditionalFormatting sqref="BT57">
    <cfRule type="colorScale" priority="102">
      <colorScale>
        <cfvo type="num" val="0"/>
        <cfvo type="num" val="0.5"/>
        <cfvo type="num" val="1"/>
        <color rgb="FFFFFFFF"/>
        <color rgb="FFFFE699"/>
        <color rgb="FFED7D31"/>
      </colorScale>
    </cfRule>
  </conditionalFormatting>
  <conditionalFormatting sqref="BT59">
    <cfRule type="colorScale" priority="94">
      <colorScale>
        <cfvo type="num" val="0"/>
        <cfvo type="num" val="0.5"/>
        <cfvo type="num" val="1"/>
        <color rgb="FFFFFFFF"/>
        <color rgb="FFFFE699"/>
        <color rgb="FFED7D31"/>
      </colorScale>
    </cfRule>
  </conditionalFormatting>
  <conditionalFormatting sqref="BT60">
    <cfRule type="colorScale" priority="86">
      <colorScale>
        <cfvo type="num" val="0"/>
        <cfvo type="num" val="0.5"/>
        <cfvo type="num" val="1"/>
        <color rgb="FFFFFFFF"/>
        <color rgb="FFFFE699"/>
        <color rgb="FFED7D31"/>
      </colorScale>
    </cfRule>
  </conditionalFormatting>
  <conditionalFormatting sqref="BT62">
    <cfRule type="colorScale" priority="78">
      <colorScale>
        <cfvo type="num" val="0"/>
        <cfvo type="num" val="0.5"/>
        <cfvo type="num" val="1"/>
        <color rgb="FFFFFFFF"/>
        <color rgb="FFFFE699"/>
        <color rgb="FFED7D31"/>
      </colorScale>
    </cfRule>
  </conditionalFormatting>
  <conditionalFormatting sqref="BT63">
    <cfRule type="colorScale" priority="70">
      <colorScale>
        <cfvo type="num" val="0"/>
        <cfvo type="num" val="0.5"/>
        <cfvo type="num" val="1"/>
        <color rgb="FFFFFFFF"/>
        <color rgb="FFFFE699"/>
        <color rgb="FFED7D31"/>
      </colorScale>
    </cfRule>
  </conditionalFormatting>
  <conditionalFormatting sqref="BT64">
    <cfRule type="colorScale" priority="62">
      <colorScale>
        <cfvo type="num" val="0"/>
        <cfvo type="num" val="0.5"/>
        <cfvo type="num" val="1"/>
        <color rgb="FFFFFFFF"/>
        <color rgb="FFFFE699"/>
        <color rgb="FFED7D31"/>
      </colorScale>
    </cfRule>
  </conditionalFormatting>
  <conditionalFormatting sqref="BT66">
    <cfRule type="colorScale" priority="54">
      <colorScale>
        <cfvo type="num" val="0"/>
        <cfvo type="num" val="0.5"/>
        <cfvo type="num" val="1"/>
        <color rgb="FFFFFFFF"/>
        <color rgb="FFFFE699"/>
        <color rgb="FFED7D31"/>
      </colorScale>
    </cfRule>
  </conditionalFormatting>
  <conditionalFormatting sqref="BT67">
    <cfRule type="colorScale" priority="46">
      <colorScale>
        <cfvo type="num" val="0"/>
        <cfvo type="num" val="0.5"/>
        <cfvo type="num" val="1"/>
        <color rgb="FFFFFFFF"/>
        <color rgb="FFFFE699"/>
        <color rgb="FFED7D31"/>
      </colorScale>
    </cfRule>
  </conditionalFormatting>
  <conditionalFormatting sqref="BT69">
    <cfRule type="colorScale" priority="38">
      <colorScale>
        <cfvo type="num" val="0"/>
        <cfvo type="num" val="0.5"/>
        <cfvo type="num" val="1"/>
        <color rgb="FFFFFFFF"/>
        <color rgb="FFFFE699"/>
        <color rgb="FFED7D31"/>
      </colorScale>
    </cfRule>
  </conditionalFormatting>
  <conditionalFormatting sqref="BT70">
    <cfRule type="colorScale" priority="30">
      <colorScale>
        <cfvo type="num" val="0"/>
        <cfvo type="num" val="0.5"/>
        <cfvo type="num" val="1"/>
        <color rgb="FFFFFFFF"/>
        <color rgb="FFFFE699"/>
        <color rgb="FFED7D31"/>
      </colorScale>
    </cfRule>
  </conditionalFormatting>
  <conditionalFormatting sqref="BT71">
    <cfRule type="colorScale" priority="22">
      <colorScale>
        <cfvo type="num" val="0"/>
        <cfvo type="num" val="0.5"/>
        <cfvo type="num" val="1"/>
        <color rgb="FFFFFFFF"/>
        <color rgb="FFFFE699"/>
        <color rgb="FFED7D31"/>
      </colorScale>
    </cfRule>
  </conditionalFormatting>
  <conditionalFormatting sqref="BT72">
    <cfRule type="colorScale" priority="14">
      <colorScale>
        <cfvo type="num" val="0"/>
        <cfvo type="num" val="0.5"/>
        <cfvo type="num" val="1"/>
        <color rgb="FFFFFFFF"/>
        <color rgb="FFFFE699"/>
        <color rgb="FFED7D31"/>
      </colorScale>
    </cfRule>
  </conditionalFormatting>
  <conditionalFormatting sqref="BT73">
    <cfRule type="colorScale" priority="6">
      <colorScale>
        <cfvo type="num" val="0"/>
        <cfvo type="num" val="0.5"/>
        <cfvo type="num" val="1"/>
        <color rgb="FFFFFFFF"/>
        <color rgb="FFFFE699"/>
        <color rgb="FFED7D31"/>
      </colorScale>
    </cfRule>
  </conditionalFormatting>
  <conditionalFormatting sqref="BU13">
    <cfRule type="colorScale" priority="207">
      <colorScale>
        <cfvo type="num" val="0"/>
        <cfvo type="num" val="0.5"/>
        <cfvo type="num" val="1"/>
        <color rgb="FFFFFFFF"/>
        <color rgb="FFFFE699"/>
        <color rgb="FFED7D31"/>
      </colorScale>
    </cfRule>
  </conditionalFormatting>
  <conditionalFormatting sqref="BU16">
    <cfRule type="colorScale" priority="199">
      <colorScale>
        <cfvo type="num" val="0"/>
        <cfvo type="num" val="0.5"/>
        <cfvo type="num" val="1"/>
        <color rgb="FFFFFFFF"/>
        <color rgb="FFFFE699"/>
        <color rgb="FFED7D31"/>
      </colorScale>
    </cfRule>
  </conditionalFormatting>
  <conditionalFormatting sqref="BU22">
    <cfRule type="colorScale" priority="191">
      <colorScale>
        <cfvo type="num" val="0"/>
        <cfvo type="num" val="0.5"/>
        <cfvo type="num" val="1"/>
        <color rgb="FFFFFFFF"/>
        <color rgb="FFFFE699"/>
        <color rgb="FFED7D31"/>
      </colorScale>
    </cfRule>
  </conditionalFormatting>
  <conditionalFormatting sqref="BU36">
    <cfRule type="colorScale" priority="183">
      <colorScale>
        <cfvo type="num" val="0"/>
        <cfvo type="num" val="0.5"/>
        <cfvo type="num" val="1"/>
        <color rgb="FFFFFFFF"/>
        <color rgb="FFFFE699"/>
        <color rgb="FFED7D31"/>
      </colorScale>
    </cfRule>
  </conditionalFormatting>
  <conditionalFormatting sqref="BU37">
    <cfRule type="colorScale" priority="175">
      <colorScale>
        <cfvo type="num" val="0"/>
        <cfvo type="num" val="0.5"/>
        <cfvo type="num" val="1"/>
        <color rgb="FFFFFFFF"/>
        <color rgb="FFFFE699"/>
        <color rgb="FFED7D31"/>
      </colorScale>
    </cfRule>
  </conditionalFormatting>
  <conditionalFormatting sqref="BU40">
    <cfRule type="colorScale" priority="167">
      <colorScale>
        <cfvo type="num" val="0"/>
        <cfvo type="num" val="0.5"/>
        <cfvo type="num" val="1"/>
        <color rgb="FFFFFFFF"/>
        <color rgb="FFFFE699"/>
        <color rgb="FFED7D31"/>
      </colorScale>
    </cfRule>
  </conditionalFormatting>
  <conditionalFormatting sqref="BU42">
    <cfRule type="colorScale" priority="159">
      <colorScale>
        <cfvo type="num" val="0"/>
        <cfvo type="num" val="0.5"/>
        <cfvo type="num" val="1"/>
        <color rgb="FFFFFFFF"/>
        <color rgb="FFFFE699"/>
        <color rgb="FFED7D31"/>
      </colorScale>
    </cfRule>
  </conditionalFormatting>
  <conditionalFormatting sqref="BU44">
    <cfRule type="colorScale" priority="151">
      <colorScale>
        <cfvo type="num" val="0"/>
        <cfvo type="num" val="0.5"/>
        <cfvo type="num" val="1"/>
        <color rgb="FFFFFFFF"/>
        <color rgb="FFFFE699"/>
        <color rgb="FFED7D31"/>
      </colorScale>
    </cfRule>
  </conditionalFormatting>
  <conditionalFormatting sqref="BU46">
    <cfRule type="colorScale" priority="143">
      <colorScale>
        <cfvo type="num" val="0"/>
        <cfvo type="num" val="0.5"/>
        <cfvo type="num" val="1"/>
        <color rgb="FFFFFFFF"/>
        <color rgb="FFFFE699"/>
        <color rgb="FFED7D31"/>
      </colorScale>
    </cfRule>
  </conditionalFormatting>
  <conditionalFormatting sqref="BU49">
    <cfRule type="colorScale" priority="135">
      <colorScale>
        <cfvo type="num" val="0"/>
        <cfvo type="num" val="0.5"/>
        <cfvo type="num" val="1"/>
        <color rgb="FFFFFFFF"/>
        <color rgb="FFFFE699"/>
        <color rgb="FFED7D31"/>
      </colorScale>
    </cfRule>
  </conditionalFormatting>
  <conditionalFormatting sqref="BU51">
    <cfRule type="colorScale" priority="127">
      <colorScale>
        <cfvo type="num" val="0"/>
        <cfvo type="num" val="0.5"/>
        <cfvo type="num" val="1"/>
        <color rgb="FFFFFFFF"/>
        <color rgb="FFFFE699"/>
        <color rgb="FFED7D31"/>
      </colorScale>
    </cfRule>
  </conditionalFormatting>
  <conditionalFormatting sqref="BU54">
    <cfRule type="colorScale" priority="119">
      <colorScale>
        <cfvo type="num" val="0"/>
        <cfvo type="num" val="0.5"/>
        <cfvo type="num" val="1"/>
        <color rgb="FFFFFFFF"/>
        <color rgb="FFFFE699"/>
        <color rgb="FFED7D31"/>
      </colorScale>
    </cfRule>
  </conditionalFormatting>
  <conditionalFormatting sqref="BU56">
    <cfRule type="colorScale" priority="111">
      <colorScale>
        <cfvo type="num" val="0"/>
        <cfvo type="num" val="0.5"/>
        <cfvo type="num" val="1"/>
        <color rgb="FFFFFFFF"/>
        <color rgb="FFFFE699"/>
        <color rgb="FFED7D31"/>
      </colorScale>
    </cfRule>
  </conditionalFormatting>
  <conditionalFormatting sqref="BU57">
    <cfRule type="colorScale" priority="103">
      <colorScale>
        <cfvo type="num" val="0"/>
        <cfvo type="num" val="0.5"/>
        <cfvo type="num" val="1"/>
        <color rgb="FFFFFFFF"/>
        <color rgb="FFFFE699"/>
        <color rgb="FFED7D31"/>
      </colorScale>
    </cfRule>
  </conditionalFormatting>
  <conditionalFormatting sqref="BU59">
    <cfRule type="colorScale" priority="95">
      <colorScale>
        <cfvo type="num" val="0"/>
        <cfvo type="num" val="0.5"/>
        <cfvo type="num" val="1"/>
        <color rgb="FFFFFFFF"/>
        <color rgb="FFFFE699"/>
        <color rgb="FFED7D31"/>
      </colorScale>
    </cfRule>
  </conditionalFormatting>
  <conditionalFormatting sqref="BU60">
    <cfRule type="colorScale" priority="87">
      <colorScale>
        <cfvo type="num" val="0"/>
        <cfvo type="num" val="0.5"/>
        <cfvo type="num" val="1"/>
        <color rgb="FFFFFFFF"/>
        <color rgb="FFFFE699"/>
        <color rgb="FFED7D31"/>
      </colorScale>
    </cfRule>
  </conditionalFormatting>
  <conditionalFormatting sqref="BU62">
    <cfRule type="colorScale" priority="79">
      <colorScale>
        <cfvo type="num" val="0"/>
        <cfvo type="num" val="0.5"/>
        <cfvo type="num" val="1"/>
        <color rgb="FFFFFFFF"/>
        <color rgb="FFFFE699"/>
        <color rgb="FFED7D31"/>
      </colorScale>
    </cfRule>
  </conditionalFormatting>
  <conditionalFormatting sqref="BU63">
    <cfRule type="colorScale" priority="71">
      <colorScale>
        <cfvo type="num" val="0"/>
        <cfvo type="num" val="0.5"/>
        <cfvo type="num" val="1"/>
        <color rgb="FFFFFFFF"/>
        <color rgb="FFFFE699"/>
        <color rgb="FFED7D31"/>
      </colorScale>
    </cfRule>
  </conditionalFormatting>
  <conditionalFormatting sqref="BU64">
    <cfRule type="colorScale" priority="63">
      <colorScale>
        <cfvo type="num" val="0"/>
        <cfvo type="num" val="0.5"/>
        <cfvo type="num" val="1"/>
        <color rgb="FFFFFFFF"/>
        <color rgb="FFFFE699"/>
        <color rgb="FFED7D31"/>
      </colorScale>
    </cfRule>
  </conditionalFormatting>
  <conditionalFormatting sqref="BU66">
    <cfRule type="colorScale" priority="55">
      <colorScale>
        <cfvo type="num" val="0"/>
        <cfvo type="num" val="0.5"/>
        <cfvo type="num" val="1"/>
        <color rgb="FFFFFFFF"/>
        <color rgb="FFFFE699"/>
        <color rgb="FFED7D31"/>
      </colorScale>
    </cfRule>
  </conditionalFormatting>
  <conditionalFormatting sqref="BU67">
    <cfRule type="colorScale" priority="47">
      <colorScale>
        <cfvo type="num" val="0"/>
        <cfvo type="num" val="0.5"/>
        <cfvo type="num" val="1"/>
        <color rgb="FFFFFFFF"/>
        <color rgb="FFFFE699"/>
        <color rgb="FFED7D31"/>
      </colorScale>
    </cfRule>
  </conditionalFormatting>
  <conditionalFormatting sqref="BU69">
    <cfRule type="colorScale" priority="39">
      <colorScale>
        <cfvo type="num" val="0"/>
        <cfvo type="num" val="0.5"/>
        <cfvo type="num" val="1"/>
        <color rgb="FFFFFFFF"/>
        <color rgb="FFFFE699"/>
        <color rgb="FFED7D31"/>
      </colorScale>
    </cfRule>
  </conditionalFormatting>
  <conditionalFormatting sqref="BU70">
    <cfRule type="colorScale" priority="31">
      <colorScale>
        <cfvo type="num" val="0"/>
        <cfvo type="num" val="0.5"/>
        <cfvo type="num" val="1"/>
        <color rgb="FFFFFFFF"/>
        <color rgb="FFFFE699"/>
        <color rgb="FFED7D31"/>
      </colorScale>
    </cfRule>
  </conditionalFormatting>
  <conditionalFormatting sqref="BU71">
    <cfRule type="colorScale" priority="23">
      <colorScale>
        <cfvo type="num" val="0"/>
        <cfvo type="num" val="0.5"/>
        <cfvo type="num" val="1"/>
        <color rgb="FFFFFFFF"/>
        <color rgb="FFFFE699"/>
        <color rgb="FFED7D31"/>
      </colorScale>
    </cfRule>
  </conditionalFormatting>
  <conditionalFormatting sqref="BU72">
    <cfRule type="colorScale" priority="15">
      <colorScale>
        <cfvo type="num" val="0"/>
        <cfvo type="num" val="0.5"/>
        <cfvo type="num" val="1"/>
        <color rgb="FFFFFFFF"/>
        <color rgb="FFFFE699"/>
        <color rgb="FFED7D31"/>
      </colorScale>
    </cfRule>
  </conditionalFormatting>
  <conditionalFormatting sqref="BU73">
    <cfRule type="colorScale" priority="7">
      <colorScale>
        <cfvo type="num" val="0"/>
        <cfvo type="num" val="0.5"/>
        <cfvo type="num" val="1"/>
        <color rgb="FFFFFFFF"/>
        <color rgb="FFFFE699"/>
        <color rgb="FFED7D31"/>
      </colorScale>
    </cfRule>
  </conditionalFormatting>
  <conditionalFormatting sqref="BV13">
    <cfRule type="colorScale" priority="208">
      <colorScale>
        <cfvo type="num" val="0"/>
        <cfvo type="num" val="0.5"/>
        <cfvo type="num" val="1"/>
        <color rgb="FFFFFFFF"/>
        <color rgb="FFFFE699"/>
        <color rgb="FFED7D31"/>
      </colorScale>
    </cfRule>
  </conditionalFormatting>
  <conditionalFormatting sqref="BV16">
    <cfRule type="colorScale" priority="200">
      <colorScale>
        <cfvo type="num" val="0"/>
        <cfvo type="num" val="0.5"/>
        <cfvo type="num" val="1"/>
        <color rgb="FFFFFFFF"/>
        <color rgb="FFFFE699"/>
        <color rgb="FFED7D31"/>
      </colorScale>
    </cfRule>
  </conditionalFormatting>
  <conditionalFormatting sqref="BV22">
    <cfRule type="colorScale" priority="192">
      <colorScale>
        <cfvo type="num" val="0"/>
        <cfvo type="num" val="0.5"/>
        <cfvo type="num" val="1"/>
        <color rgb="FFFFFFFF"/>
        <color rgb="FFFFE699"/>
        <color rgb="FFED7D31"/>
      </colorScale>
    </cfRule>
  </conditionalFormatting>
  <conditionalFormatting sqref="BV36">
    <cfRule type="colorScale" priority="184">
      <colorScale>
        <cfvo type="num" val="0"/>
        <cfvo type="num" val="0.5"/>
        <cfvo type="num" val="1"/>
        <color rgb="FFFFFFFF"/>
        <color rgb="FFFFE699"/>
        <color rgb="FFED7D31"/>
      </colorScale>
    </cfRule>
  </conditionalFormatting>
  <conditionalFormatting sqref="BV37">
    <cfRule type="colorScale" priority="176">
      <colorScale>
        <cfvo type="num" val="0"/>
        <cfvo type="num" val="0.5"/>
        <cfvo type="num" val="1"/>
        <color rgb="FFFFFFFF"/>
        <color rgb="FFFFE699"/>
        <color rgb="FFED7D31"/>
      </colorScale>
    </cfRule>
  </conditionalFormatting>
  <conditionalFormatting sqref="BV40">
    <cfRule type="colorScale" priority="168">
      <colorScale>
        <cfvo type="num" val="0"/>
        <cfvo type="num" val="0.5"/>
        <cfvo type="num" val="1"/>
        <color rgb="FFFFFFFF"/>
        <color rgb="FFFFE699"/>
        <color rgb="FFED7D31"/>
      </colorScale>
    </cfRule>
  </conditionalFormatting>
  <conditionalFormatting sqref="BV42">
    <cfRule type="colorScale" priority="160">
      <colorScale>
        <cfvo type="num" val="0"/>
        <cfvo type="num" val="0.5"/>
        <cfvo type="num" val="1"/>
        <color rgb="FFFFFFFF"/>
        <color rgb="FFFFE699"/>
        <color rgb="FFED7D31"/>
      </colorScale>
    </cfRule>
  </conditionalFormatting>
  <conditionalFormatting sqref="BV44">
    <cfRule type="colorScale" priority="152">
      <colorScale>
        <cfvo type="num" val="0"/>
        <cfvo type="num" val="0.5"/>
        <cfvo type="num" val="1"/>
        <color rgb="FFFFFFFF"/>
        <color rgb="FFFFE699"/>
        <color rgb="FFED7D31"/>
      </colorScale>
    </cfRule>
  </conditionalFormatting>
  <conditionalFormatting sqref="BV46">
    <cfRule type="colorScale" priority="144">
      <colorScale>
        <cfvo type="num" val="0"/>
        <cfvo type="num" val="0.5"/>
        <cfvo type="num" val="1"/>
        <color rgb="FFFFFFFF"/>
        <color rgb="FFFFE699"/>
        <color rgb="FFED7D31"/>
      </colorScale>
    </cfRule>
  </conditionalFormatting>
  <conditionalFormatting sqref="BV49">
    <cfRule type="colorScale" priority="136">
      <colorScale>
        <cfvo type="num" val="0"/>
        <cfvo type="num" val="0.5"/>
        <cfvo type="num" val="1"/>
        <color rgb="FFFFFFFF"/>
        <color rgb="FFFFE699"/>
        <color rgb="FFED7D31"/>
      </colorScale>
    </cfRule>
  </conditionalFormatting>
  <conditionalFormatting sqref="BV51">
    <cfRule type="colorScale" priority="128">
      <colorScale>
        <cfvo type="num" val="0"/>
        <cfvo type="num" val="0.5"/>
        <cfvo type="num" val="1"/>
        <color rgb="FFFFFFFF"/>
        <color rgb="FFFFE699"/>
        <color rgb="FFED7D31"/>
      </colorScale>
    </cfRule>
  </conditionalFormatting>
  <conditionalFormatting sqref="BV54">
    <cfRule type="colorScale" priority="120">
      <colorScale>
        <cfvo type="num" val="0"/>
        <cfvo type="num" val="0.5"/>
        <cfvo type="num" val="1"/>
        <color rgb="FFFFFFFF"/>
        <color rgb="FFFFE699"/>
        <color rgb="FFED7D31"/>
      </colorScale>
    </cfRule>
  </conditionalFormatting>
  <conditionalFormatting sqref="BV56">
    <cfRule type="colorScale" priority="112">
      <colorScale>
        <cfvo type="num" val="0"/>
        <cfvo type="num" val="0.5"/>
        <cfvo type="num" val="1"/>
        <color rgb="FFFFFFFF"/>
        <color rgb="FFFFE699"/>
        <color rgb="FFED7D31"/>
      </colorScale>
    </cfRule>
  </conditionalFormatting>
  <conditionalFormatting sqref="BV57">
    <cfRule type="colorScale" priority="104">
      <colorScale>
        <cfvo type="num" val="0"/>
        <cfvo type="num" val="0.5"/>
        <cfvo type="num" val="1"/>
        <color rgb="FFFFFFFF"/>
        <color rgb="FFFFE699"/>
        <color rgb="FFED7D31"/>
      </colorScale>
    </cfRule>
  </conditionalFormatting>
  <conditionalFormatting sqref="BV59">
    <cfRule type="colorScale" priority="96">
      <colorScale>
        <cfvo type="num" val="0"/>
        <cfvo type="num" val="0.5"/>
        <cfvo type="num" val="1"/>
        <color rgb="FFFFFFFF"/>
        <color rgb="FFFFE699"/>
        <color rgb="FFED7D31"/>
      </colorScale>
    </cfRule>
  </conditionalFormatting>
  <conditionalFormatting sqref="BV60">
    <cfRule type="colorScale" priority="88">
      <colorScale>
        <cfvo type="num" val="0"/>
        <cfvo type="num" val="0.5"/>
        <cfvo type="num" val="1"/>
        <color rgb="FFFFFFFF"/>
        <color rgb="FFFFE699"/>
        <color rgb="FFED7D31"/>
      </colorScale>
    </cfRule>
  </conditionalFormatting>
  <conditionalFormatting sqref="BV62">
    <cfRule type="colorScale" priority="80">
      <colorScale>
        <cfvo type="num" val="0"/>
        <cfvo type="num" val="0.5"/>
        <cfvo type="num" val="1"/>
        <color rgb="FFFFFFFF"/>
        <color rgb="FFFFE699"/>
        <color rgb="FFED7D31"/>
      </colorScale>
    </cfRule>
  </conditionalFormatting>
  <conditionalFormatting sqref="BV63">
    <cfRule type="colorScale" priority="72">
      <colorScale>
        <cfvo type="num" val="0"/>
        <cfvo type="num" val="0.5"/>
        <cfvo type="num" val="1"/>
        <color rgb="FFFFFFFF"/>
        <color rgb="FFFFE699"/>
        <color rgb="FFED7D31"/>
      </colorScale>
    </cfRule>
  </conditionalFormatting>
  <conditionalFormatting sqref="BV64">
    <cfRule type="colorScale" priority="64">
      <colorScale>
        <cfvo type="num" val="0"/>
        <cfvo type="num" val="0.5"/>
        <cfvo type="num" val="1"/>
        <color rgb="FFFFFFFF"/>
        <color rgb="FFFFE699"/>
        <color rgb="FFED7D31"/>
      </colorScale>
    </cfRule>
  </conditionalFormatting>
  <conditionalFormatting sqref="BV66">
    <cfRule type="colorScale" priority="56">
      <colorScale>
        <cfvo type="num" val="0"/>
        <cfvo type="num" val="0.5"/>
        <cfvo type="num" val="1"/>
        <color rgb="FFFFFFFF"/>
        <color rgb="FFFFE699"/>
        <color rgb="FFED7D31"/>
      </colorScale>
    </cfRule>
  </conditionalFormatting>
  <conditionalFormatting sqref="BV67">
    <cfRule type="colorScale" priority="48">
      <colorScale>
        <cfvo type="num" val="0"/>
        <cfvo type="num" val="0.5"/>
        <cfvo type="num" val="1"/>
        <color rgb="FFFFFFFF"/>
        <color rgb="FFFFE699"/>
        <color rgb="FFED7D31"/>
      </colorScale>
    </cfRule>
  </conditionalFormatting>
  <conditionalFormatting sqref="BV69">
    <cfRule type="colorScale" priority="40">
      <colorScale>
        <cfvo type="num" val="0"/>
        <cfvo type="num" val="0.5"/>
        <cfvo type="num" val="1"/>
        <color rgb="FFFFFFFF"/>
        <color rgb="FFFFE699"/>
        <color rgb="FFED7D31"/>
      </colorScale>
    </cfRule>
  </conditionalFormatting>
  <conditionalFormatting sqref="BV70">
    <cfRule type="colorScale" priority="32">
      <colorScale>
        <cfvo type="num" val="0"/>
        <cfvo type="num" val="0.5"/>
        <cfvo type="num" val="1"/>
        <color rgb="FFFFFFFF"/>
        <color rgb="FFFFE699"/>
        <color rgb="FFED7D31"/>
      </colorScale>
    </cfRule>
  </conditionalFormatting>
  <conditionalFormatting sqref="BV71">
    <cfRule type="colorScale" priority="24">
      <colorScale>
        <cfvo type="num" val="0"/>
        <cfvo type="num" val="0.5"/>
        <cfvo type="num" val="1"/>
        <color rgb="FFFFFFFF"/>
        <color rgb="FFFFE699"/>
        <color rgb="FFED7D31"/>
      </colorScale>
    </cfRule>
  </conditionalFormatting>
  <conditionalFormatting sqref="BV72">
    <cfRule type="colorScale" priority="16">
      <colorScale>
        <cfvo type="num" val="0"/>
        <cfvo type="num" val="0.5"/>
        <cfvo type="num" val="1"/>
        <color rgb="FFFFFFFF"/>
        <color rgb="FFFFE699"/>
        <color rgb="FFED7D31"/>
      </colorScale>
    </cfRule>
  </conditionalFormatting>
  <conditionalFormatting sqref="BV73">
    <cfRule type="colorScale" priority="8">
      <colorScale>
        <cfvo type="num" val="0"/>
        <cfvo type="num" val="0.5"/>
        <cfvo type="num" val="1"/>
        <color rgb="FFFFFFFF"/>
        <color rgb="FFFFE699"/>
        <color rgb="FFED7D31"/>
      </colorScale>
    </cfRule>
  </conditionalFormatting>
  <hyperlinks>
    <hyperlink ref="AO3" r:id="rId1" xr:uid="{2CEA16A2-2AB9-4B78-986B-06EB42B05637}"/>
    <hyperlink ref="AO2" r:id="rId2" xr:uid="{79F95897-8CC4-4243-8820-64AC4112BA87}"/>
    <hyperlink ref="AO7" r:id="rId3" xr:uid="{1167B147-CF7F-4A84-B364-3242C9FE8207}"/>
    <hyperlink ref="AO8" r:id="rId4" xr:uid="{1CA8EF0B-A306-40CE-8805-9E2AB807D0BF}"/>
    <hyperlink ref="AO12" r:id="rId5" xr:uid="{8BB83BD7-1B12-4B8A-8B2C-3A2E79A0B4D9}"/>
    <hyperlink ref="AO10" r:id="rId6" xr:uid="{2A7DE98D-992F-4D54-8040-3E9CBFCDB1E2}"/>
    <hyperlink ref="AO4" r:id="rId7" xr:uid="{349C397A-6604-4775-85FB-95BE864FC763}"/>
    <hyperlink ref="AO5" r:id="rId8" xr:uid="{6FF57B55-01EA-4459-BBB7-F9BAF800AB01}"/>
    <hyperlink ref="AO6" r:id="rId9" xr:uid="{E2F9275D-7105-41D2-80CF-5663486A03F5}"/>
    <hyperlink ref="AO11" r:id="rId10" xr:uid="{1452FB4B-2164-4FDA-82F3-422ADD653E36}"/>
    <hyperlink ref="AO14" r:id="rId11" xr:uid="{A7BDD0D0-2C3C-47AD-AD34-3AA02E039004}"/>
    <hyperlink ref="AO13" r:id="rId12" display="https://www.eplanning.ie/DonegalCC/AppFileRefDetails/0860052/0" xr:uid="{9DBB5A18-CE71-4C8E-BCDA-CA17D428D068}"/>
    <hyperlink ref="AO16" r:id="rId13" xr:uid="{E30A93DE-AE5B-4A6D-8376-86A874E73C05}"/>
    <hyperlink ref="AO19" r:id="rId14" xr:uid="{6F63EB7B-4482-4EC7-92E1-7E790AE6403D}"/>
    <hyperlink ref="AO20" r:id="rId15" xr:uid="{84454DC3-B472-4632-B270-74A8117568EB}"/>
    <hyperlink ref="AO15" r:id="rId16" xr:uid="{7E57FF75-BA19-4EA6-9BB5-C31112406FAB}"/>
    <hyperlink ref="AO18" r:id="rId17" xr:uid="{8E825B95-A5CD-40A1-9919-8328AB991359}"/>
    <hyperlink ref="AO17" r:id="rId18" display="https://www.eplanning.ie/TipperaryCC/AppFileRefDetails/09510341/0" xr:uid="{F684572D-26B1-41A8-9FA2-4911D49C29D4}"/>
    <hyperlink ref="AO21" r:id="rId19" xr:uid="{703B16B0-7052-4679-AD8A-74E9AE67DD4D}"/>
    <hyperlink ref="AO22" r:id="rId20" xr:uid="{1882CE66-05FF-4180-9EE6-29BC7B1BF401}"/>
    <hyperlink ref="AO24" r:id="rId21" xr:uid="{8ABF79F0-2260-42C1-9819-75B7796B112F}"/>
    <hyperlink ref="AO23" r:id="rId22" xr:uid="{07DF10B6-D336-4F75-882F-CD0C155B4B48}"/>
    <hyperlink ref="AO28" r:id="rId23" xr:uid="{A291824B-FAA0-464A-BC9D-197C90675D7C}"/>
    <hyperlink ref="AO27" r:id="rId24" display="https://www.eplanning.ie/LimerickCCC/AppFileRefDetails/111066/0" xr:uid="{849D4D27-D374-4DF4-BB6C-C14FA8532F33}"/>
    <hyperlink ref="AO30" r:id="rId25" xr:uid="{634A5767-3F91-4633-953B-36BCAD862F8E}"/>
    <hyperlink ref="AO32" r:id="rId26" xr:uid="{D8021EF0-D867-4CDC-9283-7354AD29E88D}"/>
    <hyperlink ref="AO29" r:id="rId27" xr:uid="{2E33B23C-F1BE-4508-AEF4-8F5CE1C321F1}"/>
    <hyperlink ref="AO33" r:id="rId28" display="https://planning.agileapplications.ie/fingal/application-details/63908" xr:uid="{FAA2ACA4-0429-446B-9ACF-605864966453}"/>
    <hyperlink ref="AO31" r:id="rId29" xr:uid="{547AAFB9-CCA7-4CD2-9AE5-46D10652365A}"/>
    <hyperlink ref="AO36" r:id="rId30" xr:uid="{268A1971-29D3-469B-9DB7-B97EA6A11DD7}"/>
    <hyperlink ref="AO37" r:id="rId31" xr:uid="{5ADCE8B2-985B-4ECB-8156-82025802F5D9}"/>
    <hyperlink ref="AO38" r:id="rId32" xr:uid="{0063EF34-A9A7-40A2-9D5C-1BD14EB6762A}"/>
    <hyperlink ref="AO39" r:id="rId33" xr:uid="{69A63A30-1853-4263-817C-97B053BDC196}"/>
    <hyperlink ref="AO41" r:id="rId34" xr:uid="{E4E609B8-7ACB-4DCE-BF0E-8AC6FE6B46A3}"/>
    <hyperlink ref="AO42" r:id="rId35" xr:uid="{211961A4-D81E-4EFE-BD8E-ADDC703FFE19}"/>
    <hyperlink ref="AO40" r:id="rId36" xr:uid="{E5B2135F-B442-49E1-A646-7507A6F0F193}"/>
    <hyperlink ref="AO43" r:id="rId37" xr:uid="{9102E90E-CD99-492C-86FE-11D43DB75F40}"/>
    <hyperlink ref="AO46" r:id="rId38" xr:uid="{9A5092EF-04F7-4E17-AF17-BC7CD2FFC0FD}"/>
    <hyperlink ref="AO47" r:id="rId39" xr:uid="{898664A4-B7CC-4A49-A709-03FD06F24619}"/>
    <hyperlink ref="AO45" r:id="rId40" xr:uid="{FA9F3BC0-DDEC-492C-B124-98C32234D602}"/>
    <hyperlink ref="AO44" r:id="rId41" display="https://planning.corkcoco.ie/ePlan/AppFileRefDetails/154926/0" xr:uid="{F3E018B2-14D3-45D9-B832-979DF0C01E4B}"/>
    <hyperlink ref="AO48" r:id="rId42" xr:uid="{8CF01D5F-6901-4070-BFD8-B0CD8A9C372B}"/>
    <hyperlink ref="AO49" r:id="rId43" xr:uid="{FE2FEF66-DB64-4A41-AF66-73AA5DF2174C}"/>
    <hyperlink ref="AO56" r:id="rId44" xr:uid="{87D1D7F8-4A7B-4B88-82D9-ECED0963D772}"/>
    <hyperlink ref="AO53" r:id="rId45" xr:uid="{D61ECF29-F982-4AB5-BCDB-42C686833DBD}"/>
    <hyperlink ref="AO50" r:id="rId46" xr:uid="{FF5495BD-F9E8-4BE9-9BAC-6B61F42C75C3}"/>
    <hyperlink ref="AO51" r:id="rId47" xr:uid="{872F4F28-8CDA-4690-BA1E-FE96056D5A41}"/>
    <hyperlink ref="AO52" r:id="rId48" xr:uid="{E1ABB75E-EC09-47D9-9711-FB880EB6DF98}"/>
    <hyperlink ref="AO54" r:id="rId49" xr:uid="{72ADC5DF-CDF6-4206-80C3-B20A303C1489}"/>
    <hyperlink ref="AO55" r:id="rId50" xr:uid="{12359AED-7070-48A4-8D5E-0A62F9076FED}"/>
    <hyperlink ref="AO57" r:id="rId51" xr:uid="{AEB8E4CD-E042-4A32-9A8A-39E8C70A51B4}"/>
    <hyperlink ref="AO59" r:id="rId52" xr:uid="{912EC100-DCCB-4335-9665-9383A635047F}"/>
    <hyperlink ref="AO58" r:id="rId53" xr:uid="{C18EA33A-F401-4CD4-84F9-86D76116B59D}"/>
    <hyperlink ref="AO60" r:id="rId54" xr:uid="{F5E34342-3624-4838-B734-71C57534B155}"/>
    <hyperlink ref="AO61" r:id="rId55" xr:uid="{091F22D8-8682-49B7-B5BE-EFE9E6C47F60}"/>
    <hyperlink ref="AO62" r:id="rId56" xr:uid="{B7A74E09-0FAA-48E3-95F1-1C46AE27FD70}"/>
    <hyperlink ref="AO63" r:id="rId57" xr:uid="{E9E4BBBF-930F-40C1-8554-0B6782B6E701}"/>
    <hyperlink ref="AO64" r:id="rId58" xr:uid="{6A9C446B-D0A9-4134-9300-CF61E5EF4FEE}"/>
    <hyperlink ref="AO65" r:id="rId59" xr:uid="{29D48256-37EC-4CDB-AE0D-4962B609EFEA}"/>
    <hyperlink ref="AO66" r:id="rId60" xr:uid="{64E81F24-436D-4F98-8585-1566DE014556}"/>
    <hyperlink ref="AO67" r:id="rId61" xr:uid="{0F8FD063-C572-496F-89CE-A17CA8C26B46}"/>
    <hyperlink ref="AO69" r:id="rId62" xr:uid="{887D0DAF-A227-41AB-BE88-60783931D4BE}"/>
    <hyperlink ref="AO70" r:id="rId63" xr:uid="{68D085EC-FB6C-40C9-A807-D7E03933F5FA}"/>
    <hyperlink ref="AO71" r:id="rId64" xr:uid="{E48E2011-7CB2-462D-9978-CB7305169FFF}"/>
    <hyperlink ref="AO72" r:id="rId65" xr:uid="{F117FF11-06A2-437E-B2BC-579DBFF25573}"/>
    <hyperlink ref="AO73" r:id="rId66" xr:uid="{E0BF9829-AD6B-4D55-A539-DF05D4EB07C0}"/>
    <hyperlink ref="AO74" r:id="rId67" display="https://www.eplanning.ie/LaoisCC/AppFileRefDetails/10360/0" xr:uid="{BF7F85BD-2588-43B4-A655-EFA96E977661}"/>
    <hyperlink ref="AO35" r:id="rId68" display="https://planning.agileapplications.ie/fingal/application-details/93893" xr:uid="{CEF19202-D96A-4AAA-A8BC-EC7C86E45085}"/>
    <hyperlink ref="AO34" r:id="rId69" display="https://planning.agileapplications.ie/fingal/application-details/79737" xr:uid="{275AC3ED-8C67-4CA5-AD39-D78AD611983F}"/>
    <hyperlink ref="AO25" r:id="rId70" display="https://www.eplanning.ie/MayoCC/AppFileRefDetails/11753/0" xr:uid="{61B307BE-0F16-4B9C-9DEE-EE38F5E3DAD1}"/>
    <hyperlink ref="AO26" r:id="rId71" display="https://www.eplanning.ie/MayoCC/AppFileRefDetails/117530/0" xr:uid="{77A69A5D-8BD7-4281-85CF-0F1DB97986E3}"/>
    <hyperlink ref="AO68" r:id="rId72" xr:uid="{B3273032-150B-48B4-A542-C3804FC16CD2}"/>
  </hyperlinks>
  <pageMargins left="0.7" right="0.7" top="0.75" bottom="0.75" header="0.3" footer="0.3"/>
  <tableParts count="1">
    <tablePart r:id="rId7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258E2-2333-4121-AFCC-5A05C366F220}">
  <dimension ref="A4:AY71"/>
  <sheetViews>
    <sheetView zoomScaleNormal="100" workbookViewId="0">
      <selection activeCell="H31" sqref="H31"/>
    </sheetView>
  </sheetViews>
  <sheetFormatPr defaultRowHeight="15" x14ac:dyDescent="0.25"/>
  <cols>
    <col min="1" max="1" width="20.85546875" bestFit="1" customWidth="1"/>
    <col min="2" max="2" width="24.85546875" bestFit="1" customWidth="1"/>
    <col min="3" max="3" width="33.5703125" bestFit="1" customWidth="1"/>
    <col min="4" max="4" width="31.7109375" bestFit="1" customWidth="1"/>
    <col min="7" max="7" width="13.42578125" bestFit="1" customWidth="1"/>
    <col min="8" max="8" width="22.5703125" bestFit="1" customWidth="1"/>
    <col min="9" max="9" width="13.7109375" customWidth="1"/>
    <col min="10" max="10" width="15.42578125" customWidth="1"/>
    <col min="11" max="11" width="13.42578125" bestFit="1" customWidth="1"/>
    <col min="12" max="12" width="24.85546875" bestFit="1" customWidth="1"/>
    <col min="13" max="13" width="33.5703125" bestFit="1" customWidth="1"/>
    <col min="14" max="14" width="18.85546875" customWidth="1"/>
    <col min="15" max="15" width="15.5703125" customWidth="1"/>
    <col min="16" max="16" width="35.85546875" bestFit="1" customWidth="1"/>
    <col min="17" max="17" width="15.42578125" bestFit="1" customWidth="1"/>
    <col min="18" max="18" width="15.42578125" customWidth="1"/>
    <col min="19" max="19" width="14.42578125" bestFit="1" customWidth="1"/>
    <col min="20" max="20" width="32.140625" bestFit="1" customWidth="1"/>
    <col min="21" max="21" width="15.42578125" bestFit="1" customWidth="1"/>
    <col min="22" max="22" width="14.42578125" customWidth="1"/>
    <col min="23" max="23" width="15.5703125" customWidth="1"/>
    <col min="24" max="24" width="28.5703125" bestFit="1" customWidth="1"/>
    <col min="25" max="25" width="12.7109375" bestFit="1" customWidth="1"/>
    <col min="26" max="26" width="9.140625" customWidth="1"/>
    <col min="27" max="27" width="10.42578125" customWidth="1"/>
    <col min="28" max="28" width="24.7109375" bestFit="1" customWidth="1"/>
    <col min="29" max="29" width="12.7109375" bestFit="1" customWidth="1"/>
    <col min="32" max="32" width="28.42578125" bestFit="1" customWidth="1"/>
    <col min="33" max="33" width="12.7109375" bestFit="1" customWidth="1"/>
    <col min="36" max="36" width="28.5703125" bestFit="1" customWidth="1"/>
    <col min="37" max="37" width="12.7109375" bestFit="1" customWidth="1"/>
    <col min="40" max="40" width="37.7109375" bestFit="1" customWidth="1"/>
    <col min="41" max="41" width="16" bestFit="1" customWidth="1"/>
    <col min="42" max="42" width="19" bestFit="1" customWidth="1"/>
    <col min="43" max="43" width="42.42578125" customWidth="1"/>
    <col min="44" max="44" width="25.28515625" customWidth="1"/>
    <col min="45" max="45" width="22" customWidth="1"/>
    <col min="46" max="46" width="29.5703125" customWidth="1"/>
    <col min="47" max="47" width="18.140625" customWidth="1"/>
    <col min="48" max="48" width="21.140625" customWidth="1"/>
    <col min="49" max="51" width="19.85546875" customWidth="1"/>
  </cols>
  <sheetData>
    <row r="4" spans="1:51" x14ac:dyDescent="0.25">
      <c r="A4" s="87" t="s">
        <v>26</v>
      </c>
      <c r="B4" s="88" t="s">
        <v>702</v>
      </c>
      <c r="C4" s="88" t="s">
        <v>691</v>
      </c>
      <c r="D4" s="88" t="s">
        <v>701</v>
      </c>
      <c r="G4" s="87" t="s">
        <v>26</v>
      </c>
      <c r="H4" s="88" t="s">
        <v>78</v>
      </c>
      <c r="K4" s="87" t="s">
        <v>26</v>
      </c>
      <c r="L4" s="88" t="s">
        <v>702</v>
      </c>
      <c r="M4" s="88" t="s">
        <v>691</v>
      </c>
      <c r="P4" s="87" t="s">
        <v>26</v>
      </c>
      <c r="Q4" s="88" t="s">
        <v>708</v>
      </c>
      <c r="T4" s="87" t="s">
        <v>26</v>
      </c>
      <c r="U4" s="88" t="s">
        <v>708</v>
      </c>
      <c r="X4" s="87" t="s">
        <v>26</v>
      </c>
      <c r="Y4" s="88" t="s">
        <v>763</v>
      </c>
      <c r="AB4" s="87" t="s">
        <v>26</v>
      </c>
      <c r="AC4" s="88" t="s">
        <v>763</v>
      </c>
      <c r="AF4" s="87" t="s">
        <v>26</v>
      </c>
      <c r="AG4" s="88" t="s">
        <v>763</v>
      </c>
      <c r="AJ4" s="87" t="s">
        <v>26</v>
      </c>
      <c r="AK4" s="88" t="s">
        <v>763</v>
      </c>
      <c r="AN4" s="87" t="s">
        <v>26</v>
      </c>
      <c r="AO4" s="88" t="s">
        <v>765</v>
      </c>
      <c r="AP4" s="88" t="s">
        <v>766</v>
      </c>
      <c r="AR4" s="2" t="s">
        <v>764</v>
      </c>
    </row>
    <row r="5" spans="1:51" x14ac:dyDescent="0.25">
      <c r="A5" s="89" t="s">
        <v>704</v>
      </c>
      <c r="B5" s="90"/>
      <c r="C5" s="88"/>
      <c r="D5" s="88"/>
      <c r="G5" s="89" t="s">
        <v>472</v>
      </c>
      <c r="H5" s="92">
        <v>0.52054794520547942</v>
      </c>
      <c r="I5" s="4"/>
      <c r="K5" s="89" t="s">
        <v>697</v>
      </c>
      <c r="L5" s="92">
        <v>1.3698630136986301E-2</v>
      </c>
      <c r="M5" s="88"/>
      <c r="P5" s="89" t="s">
        <v>704</v>
      </c>
      <c r="Q5" s="88"/>
      <c r="T5" s="89" t="s">
        <v>653</v>
      </c>
      <c r="U5" s="92">
        <v>1.8727244220685332E-2</v>
      </c>
      <c r="X5" s="89" t="s">
        <v>704</v>
      </c>
      <c r="Y5" s="88"/>
      <c r="AB5" s="89" t="s">
        <v>716</v>
      </c>
      <c r="AC5" s="92">
        <v>0.11594202898550725</v>
      </c>
      <c r="AF5" s="89" t="s">
        <v>706</v>
      </c>
      <c r="AG5" s="88"/>
      <c r="AJ5" s="89" t="s">
        <v>704</v>
      </c>
      <c r="AK5" s="88"/>
      <c r="AN5" s="89" t="s">
        <v>25</v>
      </c>
      <c r="AO5" s="88">
        <v>10</v>
      </c>
      <c r="AP5" s="92">
        <v>0.13698630136986301</v>
      </c>
      <c r="AR5" t="s">
        <v>767</v>
      </c>
      <c r="AS5">
        <f>IFERROR(GETPIVOTDATA("[Measures].[Count of Reference]",$AN$4,"[TUS_Analysis].[App_Status]","[TUS_Analysis].[App_Status].&amp;[Plans Granted]"), "-")</f>
        <v>31</v>
      </c>
    </row>
    <row r="6" spans="1:51" x14ac:dyDescent="0.25">
      <c r="A6" s="91" t="s">
        <v>472</v>
      </c>
      <c r="B6" s="92">
        <v>0.12328767123287671</v>
      </c>
      <c r="C6" s="93">
        <v>38.341999999999999</v>
      </c>
      <c r="D6" s="94">
        <v>206.77777777777777</v>
      </c>
      <c r="G6" s="89" t="s">
        <v>438</v>
      </c>
      <c r="H6" s="92">
        <v>0.24657534246575341</v>
      </c>
      <c r="I6" s="4"/>
      <c r="K6" s="89" t="s">
        <v>50</v>
      </c>
      <c r="L6" s="92">
        <v>0.1095890410958904</v>
      </c>
      <c r="M6" s="93">
        <v>171.78399999999999</v>
      </c>
      <c r="N6" s="44"/>
      <c r="P6" s="91" t="s">
        <v>653</v>
      </c>
      <c r="Q6" s="95">
        <v>2000</v>
      </c>
      <c r="R6" s="45"/>
      <c r="T6" s="89" t="s">
        <v>651</v>
      </c>
      <c r="U6" s="92">
        <v>2.6131038447467902E-2</v>
      </c>
      <c r="X6" s="91" t="s">
        <v>716</v>
      </c>
      <c r="Y6" s="88">
        <v>1</v>
      </c>
      <c r="AB6" s="89" t="s">
        <v>717</v>
      </c>
      <c r="AC6" s="92">
        <v>0.13043478260869565</v>
      </c>
      <c r="AF6" s="91" t="s">
        <v>727</v>
      </c>
      <c r="AG6" s="88">
        <v>4</v>
      </c>
      <c r="AJ6" s="91" t="s">
        <v>735</v>
      </c>
      <c r="AK6" s="88">
        <v>4</v>
      </c>
      <c r="AN6" s="89" t="s">
        <v>17</v>
      </c>
      <c r="AO6" s="88">
        <v>13</v>
      </c>
      <c r="AP6" s="92">
        <v>0.17808219178082191</v>
      </c>
      <c r="AR6" t="s">
        <v>768</v>
      </c>
      <c r="AS6">
        <f>IFERROR(GETPIVOTDATA("[Measures].[Count of Reference]",$AN$4,"[TUS_Analysis].[App_Status]","[TUS_Analysis].[App_Status].&amp;[Commenced]"), "-")</f>
        <v>10</v>
      </c>
    </row>
    <row r="7" spans="1:51" x14ac:dyDescent="0.25">
      <c r="A7" s="91" t="s">
        <v>439</v>
      </c>
      <c r="B7" s="92">
        <v>2.7397260273972601E-2</v>
      </c>
      <c r="C7" s="93"/>
      <c r="D7" s="94">
        <v>160.5</v>
      </c>
      <c r="G7" s="89" t="s">
        <v>673</v>
      </c>
      <c r="H7" s="92">
        <v>0.15068493150684931</v>
      </c>
      <c r="I7" s="4"/>
      <c r="K7" s="89" t="s">
        <v>696</v>
      </c>
      <c r="L7" s="92">
        <v>0.1095890410958904</v>
      </c>
      <c r="M7" s="93">
        <v>33.730000000000004</v>
      </c>
      <c r="N7" s="44"/>
      <c r="P7" s="91" t="s">
        <v>645</v>
      </c>
      <c r="Q7" s="95">
        <v>13450</v>
      </c>
      <c r="R7" s="45"/>
      <c r="T7" s="89" t="s">
        <v>645</v>
      </c>
      <c r="U7" s="92">
        <v>0.12737139173910772</v>
      </c>
      <c r="X7" s="91" t="s">
        <v>717</v>
      </c>
      <c r="Y7" s="88">
        <v>2</v>
      </c>
      <c r="AB7" s="89" t="s">
        <v>713</v>
      </c>
      <c r="AC7" s="92">
        <v>0.18840579710144928</v>
      </c>
      <c r="AF7" s="91" t="s">
        <v>723</v>
      </c>
      <c r="AG7" s="88">
        <v>8</v>
      </c>
      <c r="AJ7" s="91" t="s">
        <v>730</v>
      </c>
      <c r="AK7" s="88">
        <v>2</v>
      </c>
      <c r="AN7" s="89" t="s">
        <v>13</v>
      </c>
      <c r="AO7" s="88">
        <v>31</v>
      </c>
      <c r="AP7" s="92">
        <v>0.42465753424657532</v>
      </c>
      <c r="AR7" t="s">
        <v>769</v>
      </c>
      <c r="AS7">
        <f>IFERROR(GETPIVOTDATA("[Measures].[Count of Reference]",$AN$4,"[TUS_Analysis].[App_Status]","[TUS_Analysis].[App_Status].&amp;[Completed]"), "-")</f>
        <v>13</v>
      </c>
    </row>
    <row r="8" spans="1:51" x14ac:dyDescent="0.25">
      <c r="A8" s="91" t="s">
        <v>673</v>
      </c>
      <c r="B8" s="92">
        <v>4.1095890410958902E-2</v>
      </c>
      <c r="C8" s="93">
        <v>4.1120000000000001</v>
      </c>
      <c r="D8" s="94">
        <v>56</v>
      </c>
      <c r="G8" s="89" t="s">
        <v>439</v>
      </c>
      <c r="H8" s="92">
        <v>6.8493150684931503E-2</v>
      </c>
      <c r="I8" s="4"/>
      <c r="K8" s="89" t="s">
        <v>54</v>
      </c>
      <c r="L8" s="92">
        <v>0.12328767123287671</v>
      </c>
      <c r="M8" s="93">
        <v>81.087999999999994</v>
      </c>
      <c r="N8" s="44"/>
      <c r="P8" s="91" t="s">
        <v>648</v>
      </c>
      <c r="Q8" s="95">
        <v>5000</v>
      </c>
      <c r="R8" s="45"/>
      <c r="T8" s="89" t="s">
        <v>648</v>
      </c>
      <c r="U8" s="92">
        <v>2.8308624984756895E-2</v>
      </c>
      <c r="X8" s="91" t="s">
        <v>713</v>
      </c>
      <c r="Y8" s="88">
        <v>4</v>
      </c>
      <c r="AB8" s="89" t="s">
        <v>712</v>
      </c>
      <c r="AC8" s="92">
        <v>0.2608695652173913</v>
      </c>
      <c r="AF8" s="91" t="s">
        <v>719</v>
      </c>
      <c r="AG8" s="88">
        <v>8</v>
      </c>
      <c r="AJ8" s="91" t="s">
        <v>717</v>
      </c>
      <c r="AK8" s="88">
        <v>5</v>
      </c>
      <c r="AN8" s="89" t="s">
        <v>15</v>
      </c>
      <c r="AO8" s="88">
        <v>19</v>
      </c>
      <c r="AP8" s="92">
        <v>0.26027397260273971</v>
      </c>
      <c r="AR8" s="82" t="s">
        <v>770</v>
      </c>
      <c r="AS8" s="82">
        <f>IFERROR(SUM(AS5:AS7), "-")</f>
        <v>54</v>
      </c>
      <c r="AT8" s="82" t="s">
        <v>773</v>
      </c>
      <c r="AU8" s="82">
        <f>IFERROR(GETPIVOTDATA("[Measures].[Count of Reference]",$AN$4,"[TUS_Analysis].[App_Status]","[TUS_Analysis].[App_Status].&amp;[Commenced]"), "-")</f>
        <v>10</v>
      </c>
      <c r="AV8" s="82" t="s">
        <v>776</v>
      </c>
      <c r="AW8" s="82" cm="1">
        <f t="array" ref="AW8">IFERROR(SUM(_xlfn._xlws.FILTER(AO15:AO17,(AN15:AN17="Applicant Appeal")+(AN15:AN17="Third Party Appeal"))),"-")</f>
        <v>26</v>
      </c>
      <c r="AX8" s="82" t="s">
        <v>784</v>
      </c>
      <c r="AY8" s="86">
        <f>IFERROR(GETPIVOTDATA("[Measures].[Sum of Plant scale (tpa)]",$AN$23), "-")</f>
        <v>4325576</v>
      </c>
    </row>
    <row r="9" spans="1:51" x14ac:dyDescent="0.25">
      <c r="A9" s="91" t="s">
        <v>438</v>
      </c>
      <c r="B9" s="92">
        <v>8.2191780821917804E-2</v>
      </c>
      <c r="C9" s="93">
        <v>49.18</v>
      </c>
      <c r="D9" s="94">
        <v>144.66666666666666</v>
      </c>
      <c r="G9" s="89" t="s">
        <v>748</v>
      </c>
      <c r="H9" s="92">
        <v>1.3698630136986301E-2</v>
      </c>
      <c r="I9" s="4"/>
      <c r="K9" s="89" t="s">
        <v>693</v>
      </c>
      <c r="L9" s="92">
        <v>4.1095890410958902E-2</v>
      </c>
      <c r="M9" s="93">
        <v>43.480000000000004</v>
      </c>
      <c r="N9" s="44"/>
      <c r="P9" s="91" t="s">
        <v>650</v>
      </c>
      <c r="Q9" s="95">
        <v>6000</v>
      </c>
      <c r="R9" s="45"/>
      <c r="T9" s="89" t="s">
        <v>650</v>
      </c>
      <c r="U9" s="92">
        <v>0.13187464069822136</v>
      </c>
      <c r="X9" s="91" t="s">
        <v>712</v>
      </c>
      <c r="Y9" s="88">
        <v>5</v>
      </c>
      <c r="AB9" s="89" t="s">
        <v>714</v>
      </c>
      <c r="AC9" s="92">
        <v>0.15942028985507245</v>
      </c>
      <c r="AF9" s="91" t="s">
        <v>724</v>
      </c>
      <c r="AG9" s="88">
        <v>6</v>
      </c>
      <c r="AJ9" s="91" t="s">
        <v>713</v>
      </c>
      <c r="AK9" s="88">
        <v>2</v>
      </c>
      <c r="AN9" s="89" t="s">
        <v>27</v>
      </c>
      <c r="AO9" s="88">
        <v>73</v>
      </c>
      <c r="AP9" s="92">
        <v>1</v>
      </c>
      <c r="AR9" s="82" t="s">
        <v>771</v>
      </c>
      <c r="AS9" s="82">
        <f>IFERROR(GETPIVOTDATA("[Measures].[Count of Reference]",$AN$4,"[TUS_Analysis].[App_Status]","[TUS_Analysis].[App_Status].&amp;[Plans Refused]"), "-")</f>
        <v>19</v>
      </c>
      <c r="AT9" s="82" t="s">
        <v>774</v>
      </c>
      <c r="AU9" s="82">
        <f>IFERROR(GETPIVOTDATA("[Measures].[Count of Reference]",$AN$4,"[TUS_Analysis].[App_Status]","[TUS_Analysis].[App_Status].&amp;[Completed]"), "-")</f>
        <v>13</v>
      </c>
      <c r="AV9" s="82" t="s">
        <v>777</v>
      </c>
      <c r="AW9" s="83">
        <f>IFERROR(GETPIVOTDATA("[__Xl2].[Measures].[Count of Reference]",$AN$14,"[TUS_Analysis].[AppealStatus]","[TUS_Analysis].[AppealStatus].&amp;[Applicant Appeal]"), "-")</f>
        <v>0.16438356164383561</v>
      </c>
      <c r="AX9" s="82" t="s">
        <v>785</v>
      </c>
      <c r="AY9" s="85">
        <f>IFERROR(GETPIVOTDATA("[Measures].[Sum of Energy equivalent (GWh/year)]",$AN$28), "-")</f>
        <v>1324.2059999999997</v>
      </c>
    </row>
    <row r="10" spans="1:51" x14ac:dyDescent="0.25">
      <c r="A10" s="89" t="s">
        <v>706</v>
      </c>
      <c r="B10" s="90"/>
      <c r="C10" s="88"/>
      <c r="D10" s="88"/>
      <c r="G10" s="89" t="s">
        <v>27</v>
      </c>
      <c r="H10" s="92">
        <v>1</v>
      </c>
      <c r="K10" s="89" t="s">
        <v>694</v>
      </c>
      <c r="L10" s="92">
        <v>5.4794520547945202E-2</v>
      </c>
      <c r="M10" s="93">
        <v>208.23</v>
      </c>
      <c r="N10" s="44"/>
      <c r="P10" s="91" t="s">
        <v>654</v>
      </c>
      <c r="Q10" s="95">
        <v>48000</v>
      </c>
      <c r="R10" s="45"/>
      <c r="T10" s="89" t="s">
        <v>647</v>
      </c>
      <c r="U10" s="92">
        <v>0.10929742347960908</v>
      </c>
      <c r="X10" s="91" t="s">
        <v>714</v>
      </c>
      <c r="Y10" s="88">
        <v>1</v>
      </c>
      <c r="AB10" s="89" t="s">
        <v>715</v>
      </c>
      <c r="AC10" s="92">
        <v>0.14492753623188406</v>
      </c>
      <c r="AF10" s="91" t="s">
        <v>428</v>
      </c>
      <c r="AG10" s="88">
        <v>8</v>
      </c>
      <c r="AJ10" s="91" t="s">
        <v>712</v>
      </c>
      <c r="AK10" s="88">
        <v>4</v>
      </c>
      <c r="AR10" s="82" t="s">
        <v>772</v>
      </c>
      <c r="AS10" s="83">
        <f>IFERROR(AS8/GETPIVOTDATA("[Measures].[Count of Reference]",$AN$4), "-")</f>
        <v>0.73972602739726023</v>
      </c>
      <c r="AT10" s="82" t="s">
        <v>775</v>
      </c>
      <c r="AU10" s="83" cm="1">
        <f t="array" ref="AU10">IFERROR(SUM(_xlfn._xlws.FILTER(AP5:AP8,(AN5:AN8="Commenced")+(AN5:AN8="Completed"))),"-")</f>
        <v>0.31506849315068491</v>
      </c>
      <c r="AV10" s="82" t="s">
        <v>778</v>
      </c>
      <c r="AW10" s="83">
        <f>IFERROR(GETPIVOTDATA("[__Xl2].[Measures].[Count of Reference]",$AN$14,"[TUS_Analysis].[AppealStatus]","[TUS_Analysis].[AppealStatus].&amp;[Third Party Appeal]"), "-")</f>
        <v>0.19178082191780821</v>
      </c>
      <c r="AX10" s="82" t="s">
        <v>786</v>
      </c>
      <c r="AY10" s="84">
        <f>GETPIVOTDATA("[Measures].[Sum of Total Development Contribution]",$AN$32)</f>
        <v>889118.78</v>
      </c>
    </row>
    <row r="11" spans="1:51" x14ac:dyDescent="0.25">
      <c r="A11" s="91" t="s">
        <v>472</v>
      </c>
      <c r="B11" s="92">
        <v>0.1095890410958904</v>
      </c>
      <c r="C11" s="93">
        <v>192.66</v>
      </c>
      <c r="D11" s="94">
        <v>214.625</v>
      </c>
      <c r="K11" s="89" t="s">
        <v>58</v>
      </c>
      <c r="L11" s="92">
        <v>2.7397260273972601E-2</v>
      </c>
      <c r="M11" s="93">
        <v>28.4</v>
      </c>
      <c r="N11" s="44"/>
      <c r="P11" s="91" t="s">
        <v>644</v>
      </c>
      <c r="Q11" s="95">
        <v>5000</v>
      </c>
      <c r="R11" s="45"/>
      <c r="T11" s="89" t="s">
        <v>654</v>
      </c>
      <c r="U11" s="92">
        <v>5.6660801700259569E-2</v>
      </c>
      <c r="X11" s="91" t="s">
        <v>715</v>
      </c>
      <c r="Y11" s="88">
        <v>4</v>
      </c>
      <c r="AB11" s="89" t="s">
        <v>27</v>
      </c>
      <c r="AC11" s="92">
        <v>1</v>
      </c>
      <c r="AF11" s="91" t="s">
        <v>726</v>
      </c>
      <c r="AG11" s="88">
        <v>6</v>
      </c>
      <c r="AJ11" s="91" t="s">
        <v>714</v>
      </c>
      <c r="AK11" s="88">
        <v>3</v>
      </c>
    </row>
    <row r="12" spans="1:51" x14ac:dyDescent="0.25">
      <c r="A12" s="91" t="s">
        <v>673</v>
      </c>
      <c r="B12" s="92">
        <v>2.7397260273972601E-2</v>
      </c>
      <c r="C12" s="93">
        <v>21.56</v>
      </c>
      <c r="D12" s="94">
        <v>54</v>
      </c>
      <c r="K12" s="89" t="s">
        <v>698</v>
      </c>
      <c r="L12" s="92">
        <v>2.7397260273972601E-2</v>
      </c>
      <c r="M12" s="93">
        <v>80.17</v>
      </c>
      <c r="N12" s="44"/>
      <c r="P12" s="91" t="s">
        <v>660</v>
      </c>
      <c r="Q12" s="95">
        <v>5000</v>
      </c>
      <c r="R12" s="45"/>
      <c r="T12" s="89" t="s">
        <v>644</v>
      </c>
      <c r="U12" s="92">
        <v>0.18161071720990193</v>
      </c>
      <c r="X12" s="89" t="s">
        <v>690</v>
      </c>
      <c r="Y12" s="88"/>
      <c r="AF12" s="91" t="s">
        <v>725</v>
      </c>
      <c r="AG12" s="88">
        <v>7</v>
      </c>
      <c r="AJ12" s="91" t="s">
        <v>733</v>
      </c>
      <c r="AK12" s="88">
        <v>5</v>
      </c>
    </row>
    <row r="13" spans="1:51" x14ac:dyDescent="0.25">
      <c r="A13" s="91" t="s">
        <v>438</v>
      </c>
      <c r="B13" s="92">
        <v>1.3698630136986301E-2</v>
      </c>
      <c r="C13" s="93">
        <v>40.299999999999997</v>
      </c>
      <c r="D13" s="94">
        <v>1285</v>
      </c>
      <c r="K13" s="89" t="s">
        <v>62</v>
      </c>
      <c r="L13" s="92">
        <v>4.1095890410958902E-2</v>
      </c>
      <c r="M13" s="93">
        <v>48.224000000000004</v>
      </c>
      <c r="N13" s="44"/>
      <c r="P13" s="89" t="s">
        <v>706</v>
      </c>
      <c r="Q13" s="88"/>
      <c r="T13" s="89" t="s">
        <v>652</v>
      </c>
      <c r="U13" s="92">
        <v>2.1166141142449E-2</v>
      </c>
      <c r="X13" s="91" t="s">
        <v>716</v>
      </c>
      <c r="Y13" s="88">
        <v>3</v>
      </c>
      <c r="AF13" s="91" t="s">
        <v>721</v>
      </c>
      <c r="AG13" s="88">
        <v>8</v>
      </c>
      <c r="AJ13" s="89" t="s">
        <v>706</v>
      </c>
      <c r="AK13" s="88"/>
    </row>
    <row r="14" spans="1:51" x14ac:dyDescent="0.25">
      <c r="A14" s="89" t="s">
        <v>707</v>
      </c>
      <c r="B14" s="90"/>
      <c r="C14" s="88"/>
      <c r="D14" s="88"/>
      <c r="K14" s="89" t="s">
        <v>699</v>
      </c>
      <c r="L14" s="92">
        <v>8.2191780821917804E-2</v>
      </c>
      <c r="M14" s="93">
        <v>165.9</v>
      </c>
      <c r="N14" s="44"/>
      <c r="P14" s="91" t="s">
        <v>653</v>
      </c>
      <c r="Q14" s="95">
        <v>19500</v>
      </c>
      <c r="R14" s="45"/>
      <c r="T14" s="89" t="s">
        <v>646</v>
      </c>
      <c r="U14" s="92">
        <v>0.14084629723185199</v>
      </c>
      <c r="X14" s="91" t="s">
        <v>717</v>
      </c>
      <c r="Y14" s="88">
        <v>6</v>
      </c>
      <c r="AF14" s="91" t="s">
        <v>722</v>
      </c>
      <c r="AG14" s="88">
        <v>7</v>
      </c>
      <c r="AJ14" s="91" t="s">
        <v>735</v>
      </c>
      <c r="AK14" s="88">
        <v>1</v>
      </c>
      <c r="AN14" s="87" t="s">
        <v>26</v>
      </c>
      <c r="AO14" s="88" t="s">
        <v>765</v>
      </c>
      <c r="AP14" s="88" t="s">
        <v>766</v>
      </c>
    </row>
    <row r="15" spans="1:51" x14ac:dyDescent="0.25">
      <c r="A15" s="91" t="s">
        <v>472</v>
      </c>
      <c r="B15" s="92">
        <v>0.16438356164383561</v>
      </c>
      <c r="C15" s="93">
        <v>540.40200000000004</v>
      </c>
      <c r="D15" s="94">
        <v>235.91666666666666</v>
      </c>
      <c r="K15" s="89" t="s">
        <v>79</v>
      </c>
      <c r="L15" s="92">
        <v>0.1095890410958904</v>
      </c>
      <c r="M15" s="93">
        <v>176.1</v>
      </c>
      <c r="N15" s="44"/>
      <c r="P15" s="91" t="s">
        <v>645</v>
      </c>
      <c r="Q15" s="95">
        <v>26000</v>
      </c>
      <c r="R15" s="45"/>
      <c r="T15" s="89" t="s">
        <v>649</v>
      </c>
      <c r="U15" s="92">
        <v>5.6791456892496907E-2</v>
      </c>
      <c r="X15" s="91" t="s">
        <v>713</v>
      </c>
      <c r="Y15" s="88">
        <v>5</v>
      </c>
      <c r="AF15" s="91" t="s">
        <v>720</v>
      </c>
      <c r="AG15" s="88">
        <v>7</v>
      </c>
      <c r="AJ15" s="91" t="s">
        <v>730</v>
      </c>
      <c r="AK15" s="88">
        <v>1</v>
      </c>
      <c r="AN15" s="89" t="s">
        <v>777</v>
      </c>
      <c r="AO15" s="88">
        <v>12</v>
      </c>
      <c r="AP15" s="92">
        <v>0.16438356164383561</v>
      </c>
    </row>
    <row r="16" spans="1:51" x14ac:dyDescent="0.25">
      <c r="A16" s="91" t="s">
        <v>439</v>
      </c>
      <c r="B16" s="92">
        <v>1.3698630136986301E-2</v>
      </c>
      <c r="C16" s="93">
        <v>33.287999999999997</v>
      </c>
      <c r="D16" s="94">
        <v>49</v>
      </c>
      <c r="G16" s="87" t="s">
        <v>26</v>
      </c>
      <c r="H16" s="88" t="s">
        <v>78</v>
      </c>
      <c r="K16" s="89" t="s">
        <v>70</v>
      </c>
      <c r="L16" s="92">
        <v>1.3698630136986301E-2</v>
      </c>
      <c r="M16" s="93">
        <v>5.3</v>
      </c>
      <c r="N16" s="44"/>
      <c r="P16" s="91" t="s">
        <v>650</v>
      </c>
      <c r="Q16" s="95">
        <v>4000</v>
      </c>
      <c r="R16" s="45"/>
      <c r="T16" s="89" t="s">
        <v>660</v>
      </c>
      <c r="U16" s="92">
        <v>3.0050694214588086E-2</v>
      </c>
      <c r="X16" s="91" t="s">
        <v>712</v>
      </c>
      <c r="Y16" s="88">
        <v>7</v>
      </c>
      <c r="AF16" s="89" t="s">
        <v>707</v>
      </c>
      <c r="AG16" s="88"/>
      <c r="AJ16" s="91" t="s">
        <v>717</v>
      </c>
      <c r="AK16" s="88">
        <v>2</v>
      </c>
      <c r="AN16" s="89" t="s">
        <v>779</v>
      </c>
      <c r="AO16" s="88">
        <v>47</v>
      </c>
      <c r="AP16" s="92">
        <v>0.64383561643835618</v>
      </c>
    </row>
    <row r="17" spans="1:42" x14ac:dyDescent="0.25">
      <c r="A17" s="91" t="s">
        <v>673</v>
      </c>
      <c r="B17" s="92">
        <v>2.7397260273972601E-2</v>
      </c>
      <c r="C17" s="93">
        <v>21.202000000000002</v>
      </c>
      <c r="D17" s="94">
        <v>50</v>
      </c>
      <c r="G17" s="89" t="s">
        <v>704</v>
      </c>
      <c r="H17" s="92">
        <v>0.27397260273972601</v>
      </c>
      <c r="K17" s="89" t="s">
        <v>695</v>
      </c>
      <c r="L17" s="92">
        <v>2.7397260273972601E-2</v>
      </c>
      <c r="M17" s="93">
        <v>44.699999999999996</v>
      </c>
      <c r="N17" s="44"/>
      <c r="P17" s="91" t="s">
        <v>647</v>
      </c>
      <c r="Q17" s="95">
        <v>25000</v>
      </c>
      <c r="R17" s="45"/>
      <c r="T17" s="89" t="s">
        <v>659</v>
      </c>
      <c r="U17" s="92">
        <v>7.1163528038604248E-2</v>
      </c>
      <c r="X17" s="91" t="s">
        <v>714</v>
      </c>
      <c r="Y17" s="88">
        <v>5</v>
      </c>
      <c r="AF17" s="91" t="s">
        <v>727</v>
      </c>
      <c r="AG17" s="88">
        <v>9</v>
      </c>
      <c r="AJ17" s="91" t="s">
        <v>736</v>
      </c>
      <c r="AK17" s="88">
        <v>1</v>
      </c>
      <c r="AN17" s="89" t="s">
        <v>780</v>
      </c>
      <c r="AO17" s="88">
        <v>14</v>
      </c>
      <c r="AP17" s="92">
        <v>0.19178082191780821</v>
      </c>
    </row>
    <row r="18" spans="1:42" x14ac:dyDescent="0.25">
      <c r="A18" s="91" t="s">
        <v>438</v>
      </c>
      <c r="B18" s="92">
        <v>5.4794520547945202E-2</v>
      </c>
      <c r="C18" s="93">
        <v>177.8</v>
      </c>
      <c r="D18" s="94">
        <v>55.25</v>
      </c>
      <c r="G18" s="89" t="s">
        <v>707</v>
      </c>
      <c r="H18" s="92">
        <v>0.26027397260273971</v>
      </c>
      <c r="K18" s="89" t="s">
        <v>178</v>
      </c>
      <c r="L18" s="92">
        <v>8.2191780821917804E-2</v>
      </c>
      <c r="M18" s="93">
        <v>88.12</v>
      </c>
      <c r="N18" s="44"/>
      <c r="P18" s="91" t="s">
        <v>644</v>
      </c>
      <c r="Q18" s="95">
        <v>32500</v>
      </c>
      <c r="R18" s="45"/>
      <c r="T18" s="89" t="s">
        <v>27</v>
      </c>
      <c r="U18" s="92">
        <v>1</v>
      </c>
      <c r="X18" s="91" t="s">
        <v>715</v>
      </c>
      <c r="Y18" s="88">
        <v>4</v>
      </c>
      <c r="AF18" s="91" t="s">
        <v>723</v>
      </c>
      <c r="AG18" s="88">
        <v>12</v>
      </c>
      <c r="AJ18" s="91" t="s">
        <v>713</v>
      </c>
      <c r="AK18" s="88">
        <v>1</v>
      </c>
      <c r="AN18" s="89" t="s">
        <v>27</v>
      </c>
      <c r="AO18" s="88">
        <v>73</v>
      </c>
      <c r="AP18" s="92">
        <v>1</v>
      </c>
    </row>
    <row r="19" spans="1:42" x14ac:dyDescent="0.25">
      <c r="A19" s="89" t="s">
        <v>705</v>
      </c>
      <c r="B19" s="90"/>
      <c r="C19" s="88"/>
      <c r="D19" s="88"/>
      <c r="G19" s="89" t="s">
        <v>706</v>
      </c>
      <c r="H19" s="92">
        <v>0.15068493150684931</v>
      </c>
      <c r="K19" s="89" t="s">
        <v>71</v>
      </c>
      <c r="L19" s="92">
        <v>5.4794520547945202E-2</v>
      </c>
      <c r="M19" s="93">
        <v>77.5</v>
      </c>
      <c r="N19" s="44"/>
      <c r="P19" s="91" t="s">
        <v>652</v>
      </c>
      <c r="Q19" s="95">
        <v>7000</v>
      </c>
      <c r="R19" s="45"/>
      <c r="X19" s="89" t="s">
        <v>705</v>
      </c>
      <c r="Y19" s="88"/>
      <c r="AF19" s="91" t="s">
        <v>719</v>
      </c>
      <c r="AG19" s="88">
        <v>12</v>
      </c>
      <c r="AJ19" s="91" t="s">
        <v>712</v>
      </c>
      <c r="AK19" s="88">
        <v>1</v>
      </c>
    </row>
    <row r="20" spans="1:42" x14ac:dyDescent="0.25">
      <c r="A20" s="91" t="s">
        <v>472</v>
      </c>
      <c r="B20" s="92">
        <v>1.3698630136986301E-2</v>
      </c>
      <c r="C20" s="93">
        <v>143.22999999999999</v>
      </c>
      <c r="D20" s="94">
        <v>303</v>
      </c>
      <c r="G20" s="89" t="s">
        <v>705</v>
      </c>
      <c r="H20" s="92">
        <v>2.7397260273972601E-2</v>
      </c>
      <c r="K20" s="89" t="s">
        <v>692</v>
      </c>
      <c r="L20" s="92">
        <v>2.7397260273972601E-2</v>
      </c>
      <c r="M20" s="93">
        <v>17.52</v>
      </c>
      <c r="N20" s="44"/>
      <c r="P20" s="91" t="s">
        <v>646</v>
      </c>
      <c r="Q20" s="95">
        <v>108000</v>
      </c>
      <c r="R20" s="45"/>
      <c r="X20" s="91" t="s">
        <v>716</v>
      </c>
      <c r="Y20" s="88">
        <v>1</v>
      </c>
      <c r="AF20" s="91" t="s">
        <v>724</v>
      </c>
      <c r="AG20" s="88">
        <v>12</v>
      </c>
      <c r="AJ20" s="91" t="s">
        <v>714</v>
      </c>
      <c r="AK20" s="88">
        <v>1</v>
      </c>
    </row>
    <row r="21" spans="1:42" x14ac:dyDescent="0.25">
      <c r="A21" s="91" t="s">
        <v>438</v>
      </c>
      <c r="B21" s="92">
        <v>1.3698630136986301E-2</v>
      </c>
      <c r="C21" s="93"/>
      <c r="D21" s="94">
        <v>389</v>
      </c>
      <c r="G21" s="89" t="s">
        <v>703</v>
      </c>
      <c r="H21" s="92">
        <v>1.3698630136986301E-2</v>
      </c>
      <c r="K21" s="89" t="s">
        <v>67</v>
      </c>
      <c r="L21" s="92">
        <v>4.1095890410958902E-2</v>
      </c>
      <c r="M21" s="93">
        <v>3.96</v>
      </c>
      <c r="N21" s="44"/>
      <c r="P21" s="91" t="s">
        <v>649</v>
      </c>
      <c r="Q21" s="95">
        <v>9000</v>
      </c>
      <c r="R21" s="45"/>
      <c r="X21" s="91" t="s">
        <v>712</v>
      </c>
      <c r="Y21" s="88">
        <v>1</v>
      </c>
      <c r="AF21" s="91" t="s">
        <v>428</v>
      </c>
      <c r="AG21" s="88">
        <v>13</v>
      </c>
      <c r="AJ21" s="91" t="s">
        <v>733</v>
      </c>
      <c r="AK21" s="88">
        <v>1</v>
      </c>
    </row>
    <row r="22" spans="1:42" x14ac:dyDescent="0.25">
      <c r="A22" s="89" t="s">
        <v>703</v>
      </c>
      <c r="B22" s="90"/>
      <c r="C22" s="88"/>
      <c r="D22" s="88"/>
      <c r="G22" s="89" t="s">
        <v>690</v>
      </c>
      <c r="H22" s="92">
        <v>0.27397260273972601</v>
      </c>
      <c r="K22" s="89" t="s">
        <v>700</v>
      </c>
      <c r="L22" s="92">
        <v>1.3698630136986301E-2</v>
      </c>
      <c r="M22" s="93">
        <v>50</v>
      </c>
      <c r="N22" s="44"/>
      <c r="P22" s="91" t="s">
        <v>660</v>
      </c>
      <c r="Q22" s="95">
        <v>29500</v>
      </c>
      <c r="R22" s="45"/>
      <c r="X22" s="91" t="s">
        <v>714</v>
      </c>
      <c r="Y22" s="88">
        <v>1</v>
      </c>
      <c r="AF22" s="91" t="s">
        <v>726</v>
      </c>
      <c r="AG22" s="88">
        <v>13</v>
      </c>
      <c r="AJ22" s="89" t="s">
        <v>690</v>
      </c>
      <c r="AK22" s="88"/>
    </row>
    <row r="23" spans="1:42" x14ac:dyDescent="0.25">
      <c r="A23" s="91" t="s">
        <v>472</v>
      </c>
      <c r="B23" s="92">
        <v>1.3698630136986301E-2</v>
      </c>
      <c r="C23" s="93">
        <v>19.8</v>
      </c>
      <c r="D23" s="94">
        <v>859</v>
      </c>
      <c r="G23" s="89" t="s">
        <v>27</v>
      </c>
      <c r="H23" s="92">
        <v>1</v>
      </c>
      <c r="K23" s="89" t="s">
        <v>27</v>
      </c>
      <c r="L23" s="92">
        <v>1</v>
      </c>
      <c r="M23" s="93">
        <v>1324.2059999999997</v>
      </c>
      <c r="N23" s="44"/>
      <c r="P23" s="91" t="s">
        <v>659</v>
      </c>
      <c r="Q23" s="95">
        <v>4000</v>
      </c>
      <c r="R23" s="45"/>
      <c r="X23" s="89" t="s">
        <v>706</v>
      </c>
      <c r="Y23" s="88"/>
      <c r="AF23" s="91" t="s">
        <v>725</v>
      </c>
      <c r="AG23" s="88">
        <v>11</v>
      </c>
      <c r="AJ23" s="91" t="s">
        <v>735</v>
      </c>
      <c r="AK23" s="88">
        <v>2</v>
      </c>
      <c r="AN23" s="88" t="s">
        <v>781</v>
      </c>
    </row>
    <row r="24" spans="1:42" x14ac:dyDescent="0.25">
      <c r="A24" s="89" t="s">
        <v>690</v>
      </c>
      <c r="B24" s="90"/>
      <c r="C24" s="88"/>
      <c r="D24" s="88"/>
      <c r="P24" s="89" t="s">
        <v>707</v>
      </c>
      <c r="Q24" s="88"/>
      <c r="X24" s="91" t="s">
        <v>716</v>
      </c>
      <c r="Y24" s="88">
        <v>1</v>
      </c>
      <c r="AF24" s="91" t="s">
        <v>721</v>
      </c>
      <c r="AG24" s="88">
        <v>11</v>
      </c>
      <c r="AJ24" s="91" t="s">
        <v>730</v>
      </c>
      <c r="AK24" s="88">
        <v>3</v>
      </c>
      <c r="AN24" s="88">
        <v>4325576</v>
      </c>
    </row>
    <row r="25" spans="1:42" x14ac:dyDescent="0.25">
      <c r="A25" s="91" t="s">
        <v>472</v>
      </c>
      <c r="B25" s="92">
        <v>9.5890410958904104E-2</v>
      </c>
      <c r="C25" s="93">
        <v>8.6</v>
      </c>
      <c r="D25" s="94">
        <v>189.85714285714286</v>
      </c>
      <c r="P25" s="91" t="s">
        <v>651</v>
      </c>
      <c r="Q25" s="95">
        <v>30000</v>
      </c>
      <c r="R25" s="45"/>
      <c r="X25" s="91" t="s">
        <v>713</v>
      </c>
      <c r="Y25" s="88">
        <v>1</v>
      </c>
      <c r="AF25" s="91" t="s">
        <v>722</v>
      </c>
      <c r="AG25" s="88">
        <v>13</v>
      </c>
      <c r="AJ25" s="91" t="s">
        <v>717</v>
      </c>
      <c r="AK25" s="88">
        <v>3</v>
      </c>
    </row>
    <row r="26" spans="1:42" x14ac:dyDescent="0.25">
      <c r="A26" s="91" t="s">
        <v>439</v>
      </c>
      <c r="B26" s="92">
        <v>2.7397260273972601E-2</v>
      </c>
      <c r="C26" s="93"/>
      <c r="D26" s="94">
        <v>139</v>
      </c>
      <c r="P26" s="91" t="s">
        <v>645</v>
      </c>
      <c r="Q26" s="95">
        <v>106780</v>
      </c>
      <c r="R26" s="45"/>
      <c r="X26" s="91" t="s">
        <v>712</v>
      </c>
      <c r="Y26" s="88">
        <v>1</v>
      </c>
      <c r="AF26" s="91" t="s">
        <v>720</v>
      </c>
      <c r="AG26" s="88">
        <v>13</v>
      </c>
      <c r="AJ26" s="91" t="s">
        <v>736</v>
      </c>
      <c r="AK26" s="88">
        <v>2</v>
      </c>
    </row>
    <row r="27" spans="1:42" x14ac:dyDescent="0.25">
      <c r="A27" s="91" t="s">
        <v>673</v>
      </c>
      <c r="B27" s="92">
        <v>5.4794520547945202E-2</v>
      </c>
      <c r="C27" s="93">
        <v>0</v>
      </c>
      <c r="D27" s="94">
        <v>48</v>
      </c>
      <c r="P27" s="91" t="s">
        <v>648</v>
      </c>
      <c r="Q27" s="95">
        <v>27500</v>
      </c>
      <c r="R27" s="45"/>
      <c r="X27" s="89" t="s">
        <v>707</v>
      </c>
      <c r="Y27" s="88"/>
      <c r="AF27" s="89" t="s">
        <v>704</v>
      </c>
      <c r="AG27" s="88"/>
      <c r="AJ27" s="91" t="s">
        <v>713</v>
      </c>
      <c r="AK27" s="88">
        <v>2</v>
      </c>
    </row>
    <row r="28" spans="1:42" x14ac:dyDescent="0.25">
      <c r="A28" s="91" t="s">
        <v>438</v>
      </c>
      <c r="B28" s="92">
        <v>8.2191780821917804E-2</v>
      </c>
      <c r="C28" s="93">
        <v>33.730000000000004</v>
      </c>
      <c r="D28" s="94">
        <v>206.83333333333334</v>
      </c>
      <c r="P28" s="91" t="s">
        <v>650</v>
      </c>
      <c r="Q28" s="95">
        <v>11400</v>
      </c>
      <c r="R28" s="45"/>
      <c r="X28" s="91" t="s">
        <v>716</v>
      </c>
      <c r="Y28" s="88">
        <v>2</v>
      </c>
      <c r="AF28" s="91" t="s">
        <v>727</v>
      </c>
      <c r="AG28" s="88">
        <v>6</v>
      </c>
      <c r="AJ28" s="91" t="s">
        <v>712</v>
      </c>
      <c r="AK28" s="88">
        <v>2</v>
      </c>
      <c r="AN28" s="88" t="s">
        <v>782</v>
      </c>
    </row>
    <row r="29" spans="1:42" x14ac:dyDescent="0.25">
      <c r="A29" s="91" t="s">
        <v>748</v>
      </c>
      <c r="B29" s="92">
        <v>1.3698630136986301E-2</v>
      </c>
      <c r="C29" s="93">
        <v>0</v>
      </c>
      <c r="D29" s="94">
        <v>63</v>
      </c>
      <c r="P29" s="91" t="s">
        <v>647</v>
      </c>
      <c r="Q29" s="95">
        <v>100480</v>
      </c>
      <c r="R29" s="45"/>
      <c r="X29" s="91" t="s">
        <v>717</v>
      </c>
      <c r="Y29" s="88">
        <v>1</v>
      </c>
      <c r="AF29" s="91" t="s">
        <v>723</v>
      </c>
      <c r="AG29" s="88">
        <v>13</v>
      </c>
      <c r="AJ29" s="91" t="s">
        <v>714</v>
      </c>
      <c r="AK29" s="88">
        <v>3</v>
      </c>
      <c r="AN29" s="88">
        <v>1324.2059999999997</v>
      </c>
    </row>
    <row r="30" spans="1:42" x14ac:dyDescent="0.25">
      <c r="A30" s="89" t="s">
        <v>27</v>
      </c>
      <c r="B30" s="92">
        <v>1</v>
      </c>
      <c r="C30" s="93">
        <v>1324.2059999999997</v>
      </c>
      <c r="D30" s="94">
        <v>194.2876712328767</v>
      </c>
      <c r="P30" s="91" t="s">
        <v>654</v>
      </c>
      <c r="Q30" s="95">
        <v>17050</v>
      </c>
      <c r="R30" s="45"/>
      <c r="X30" s="91" t="s">
        <v>713</v>
      </c>
      <c r="Y30" s="88">
        <v>3</v>
      </c>
      <c r="AF30" s="91" t="s">
        <v>719</v>
      </c>
      <c r="AG30" s="88">
        <v>9</v>
      </c>
      <c r="AJ30" s="91" t="s">
        <v>733</v>
      </c>
      <c r="AK30" s="88">
        <v>3</v>
      </c>
    </row>
    <row r="31" spans="1:42" x14ac:dyDescent="0.25">
      <c r="P31" s="91" t="s">
        <v>644</v>
      </c>
      <c r="Q31" s="95">
        <v>171000</v>
      </c>
      <c r="R31" s="45"/>
      <c r="X31" s="91" t="s">
        <v>712</v>
      </c>
      <c r="Y31" s="88">
        <v>4</v>
      </c>
      <c r="AF31" s="91" t="s">
        <v>724</v>
      </c>
      <c r="AG31" s="88">
        <v>11</v>
      </c>
      <c r="AJ31" s="89" t="s">
        <v>703</v>
      </c>
      <c r="AK31" s="88"/>
    </row>
    <row r="32" spans="1:42" x14ac:dyDescent="0.25">
      <c r="P32" s="91" t="s">
        <v>652</v>
      </c>
      <c r="Q32" s="95">
        <v>2300</v>
      </c>
      <c r="R32" s="45"/>
      <c r="X32" s="91" t="s">
        <v>714</v>
      </c>
      <c r="Y32" s="88">
        <v>4</v>
      </c>
      <c r="AF32" s="91" t="s">
        <v>428</v>
      </c>
      <c r="AG32" s="88">
        <v>12</v>
      </c>
      <c r="AJ32" s="91" t="s">
        <v>735</v>
      </c>
      <c r="AK32" s="88">
        <v>1</v>
      </c>
      <c r="AN32" s="88" t="s">
        <v>783</v>
      </c>
    </row>
    <row r="33" spans="16:42" x14ac:dyDescent="0.25">
      <c r="P33" s="91" t="s">
        <v>646</v>
      </c>
      <c r="Q33" s="95">
        <v>53700</v>
      </c>
      <c r="R33" s="45"/>
      <c r="X33" s="91" t="s">
        <v>715</v>
      </c>
      <c r="Y33" s="88">
        <v>2</v>
      </c>
      <c r="AF33" s="91" t="s">
        <v>726</v>
      </c>
      <c r="AG33" s="88">
        <v>10</v>
      </c>
      <c r="AJ33" s="91" t="s">
        <v>730</v>
      </c>
      <c r="AK33" s="88">
        <v>1</v>
      </c>
      <c r="AN33" s="88">
        <v>889118.78</v>
      </c>
    </row>
    <row r="34" spans="16:42" x14ac:dyDescent="0.25">
      <c r="P34" s="91" t="s">
        <v>649</v>
      </c>
      <c r="Q34" s="95">
        <v>56200</v>
      </c>
      <c r="R34" s="45"/>
      <c r="X34" s="89" t="s">
        <v>27</v>
      </c>
      <c r="Y34" s="88">
        <v>69</v>
      </c>
      <c r="AF34" s="91" t="s">
        <v>725</v>
      </c>
      <c r="AG34" s="88">
        <v>10</v>
      </c>
      <c r="AJ34" s="91" t="s">
        <v>717</v>
      </c>
      <c r="AK34" s="88">
        <v>1</v>
      </c>
    </row>
    <row r="35" spans="16:42" x14ac:dyDescent="0.25">
      <c r="P35" s="91" t="s">
        <v>659</v>
      </c>
      <c r="Q35" s="95">
        <v>57700</v>
      </c>
      <c r="R35" s="45"/>
      <c r="AF35" s="91" t="s">
        <v>721</v>
      </c>
      <c r="AG35" s="88">
        <v>11</v>
      </c>
      <c r="AJ35" s="91" t="s">
        <v>713</v>
      </c>
      <c r="AK35" s="88">
        <v>1</v>
      </c>
    </row>
    <row r="36" spans="16:42" x14ac:dyDescent="0.25">
      <c r="P36" s="89" t="s">
        <v>705</v>
      </c>
      <c r="Q36" s="88"/>
      <c r="AF36" s="91" t="s">
        <v>722</v>
      </c>
      <c r="AG36" s="88">
        <v>11</v>
      </c>
      <c r="AJ36" s="91" t="s">
        <v>712</v>
      </c>
      <c r="AK36" s="88">
        <v>1</v>
      </c>
    </row>
    <row r="37" spans="16:42" x14ac:dyDescent="0.25">
      <c r="P37" s="91" t="s">
        <v>650</v>
      </c>
      <c r="Q37" s="95">
        <v>130000</v>
      </c>
      <c r="R37" s="45"/>
      <c r="AF37" s="91" t="s">
        <v>720</v>
      </c>
      <c r="AG37" s="88">
        <v>11</v>
      </c>
      <c r="AJ37" s="91" t="s">
        <v>733</v>
      </c>
      <c r="AK37" s="88">
        <v>1</v>
      </c>
    </row>
    <row r="38" spans="16:42" x14ac:dyDescent="0.25">
      <c r="P38" s="91" t="s">
        <v>652</v>
      </c>
      <c r="Q38" s="95">
        <v>15000</v>
      </c>
      <c r="R38" s="45"/>
      <c r="AF38" s="89" t="s">
        <v>690</v>
      </c>
      <c r="AG38" s="88"/>
      <c r="AJ38" s="89" t="s">
        <v>705</v>
      </c>
      <c r="AK38" s="88"/>
    </row>
    <row r="39" spans="16:42" x14ac:dyDescent="0.25">
      <c r="P39" s="91" t="s">
        <v>659</v>
      </c>
      <c r="Q39" s="95">
        <v>20000</v>
      </c>
      <c r="R39" s="45"/>
      <c r="AF39" s="91" t="s">
        <v>727</v>
      </c>
      <c r="AG39" s="88">
        <v>7</v>
      </c>
      <c r="AJ39" s="91" t="s">
        <v>735</v>
      </c>
      <c r="AK39" s="88">
        <v>1</v>
      </c>
    </row>
    <row r="40" spans="16:42" x14ac:dyDescent="0.25">
      <c r="P40" s="89" t="s">
        <v>27</v>
      </c>
      <c r="Q40" s="95">
        <v>1148060</v>
      </c>
      <c r="R40" s="45"/>
      <c r="AF40" s="91" t="s">
        <v>723</v>
      </c>
      <c r="AG40" s="88">
        <v>8</v>
      </c>
      <c r="AJ40" s="91" t="s">
        <v>730</v>
      </c>
      <c r="AK40" s="88">
        <v>1</v>
      </c>
    </row>
    <row r="41" spans="16:42" x14ac:dyDescent="0.25">
      <c r="AF41" s="91" t="s">
        <v>719</v>
      </c>
      <c r="AG41" s="88">
        <v>8</v>
      </c>
      <c r="AJ41" s="91" t="s">
        <v>717</v>
      </c>
      <c r="AK41" s="88">
        <v>1</v>
      </c>
    </row>
    <row r="42" spans="16:42" x14ac:dyDescent="0.25">
      <c r="AF42" s="91" t="s">
        <v>724</v>
      </c>
      <c r="AG42" s="88">
        <v>7</v>
      </c>
      <c r="AJ42" s="91" t="s">
        <v>713</v>
      </c>
      <c r="AK42" s="88">
        <v>1</v>
      </c>
      <c r="AP42" s="2" t="s">
        <v>789</v>
      </c>
    </row>
    <row r="43" spans="16:42" x14ac:dyDescent="0.25">
      <c r="AF43" s="91" t="s">
        <v>428</v>
      </c>
      <c r="AG43" s="88">
        <v>8</v>
      </c>
      <c r="AJ43" s="91" t="s">
        <v>712</v>
      </c>
      <c r="AK43" s="88">
        <v>1</v>
      </c>
      <c r="AP43" t="s">
        <v>787</v>
      </c>
    </row>
    <row r="44" spans="16:42" x14ac:dyDescent="0.25">
      <c r="AF44" s="91" t="s">
        <v>726</v>
      </c>
      <c r="AG44" s="88">
        <v>7</v>
      </c>
      <c r="AJ44" s="91" t="s">
        <v>714</v>
      </c>
      <c r="AK44" s="88">
        <v>1</v>
      </c>
      <c r="AP44" t="s">
        <v>788</v>
      </c>
    </row>
    <row r="45" spans="16:42" x14ac:dyDescent="0.25">
      <c r="AF45" s="91" t="s">
        <v>725</v>
      </c>
      <c r="AG45" s="88">
        <v>4</v>
      </c>
      <c r="AJ45" s="91" t="s">
        <v>733</v>
      </c>
      <c r="AK45" s="88">
        <v>1</v>
      </c>
    </row>
    <row r="46" spans="16:42" x14ac:dyDescent="0.25">
      <c r="AF46" s="91" t="s">
        <v>721</v>
      </c>
      <c r="AG46" s="88">
        <v>8</v>
      </c>
      <c r="AJ46" s="89" t="s">
        <v>707</v>
      </c>
      <c r="AK46" s="88"/>
    </row>
    <row r="47" spans="16:42" x14ac:dyDescent="0.25">
      <c r="AF47" s="91" t="s">
        <v>722</v>
      </c>
      <c r="AG47" s="88">
        <v>5</v>
      </c>
      <c r="AJ47" s="91" t="s">
        <v>735</v>
      </c>
      <c r="AK47" s="88">
        <v>4</v>
      </c>
    </row>
    <row r="48" spans="16:42" x14ac:dyDescent="0.25">
      <c r="AF48" s="91" t="s">
        <v>720</v>
      </c>
      <c r="AG48" s="88">
        <v>8</v>
      </c>
      <c r="AJ48" s="91" t="s">
        <v>730</v>
      </c>
      <c r="AK48" s="88">
        <v>4</v>
      </c>
    </row>
    <row r="49" spans="32:37" x14ac:dyDescent="0.25">
      <c r="AF49" s="89" t="s">
        <v>703</v>
      </c>
      <c r="AG49" s="88"/>
      <c r="AJ49" s="91" t="s">
        <v>717</v>
      </c>
      <c r="AK49" s="88">
        <v>4</v>
      </c>
    </row>
    <row r="50" spans="32:37" x14ac:dyDescent="0.25">
      <c r="AF50" s="91" t="s">
        <v>727</v>
      </c>
      <c r="AG50" s="88">
        <v>1</v>
      </c>
      <c r="AJ50" s="91" t="s">
        <v>736</v>
      </c>
      <c r="AK50" s="88">
        <v>1</v>
      </c>
    </row>
    <row r="51" spans="32:37" x14ac:dyDescent="0.25">
      <c r="AF51" s="91" t="s">
        <v>723</v>
      </c>
      <c r="AG51" s="88">
        <v>1</v>
      </c>
      <c r="AJ51" s="91" t="s">
        <v>713</v>
      </c>
      <c r="AK51" s="88">
        <v>3</v>
      </c>
    </row>
    <row r="52" spans="32:37" x14ac:dyDescent="0.25">
      <c r="AF52" s="91" t="s">
        <v>719</v>
      </c>
      <c r="AG52" s="88">
        <v>1</v>
      </c>
      <c r="AJ52" s="91" t="s">
        <v>712</v>
      </c>
      <c r="AK52" s="88">
        <v>5</v>
      </c>
    </row>
    <row r="53" spans="32:37" x14ac:dyDescent="0.25">
      <c r="AF53" s="91" t="s">
        <v>724</v>
      </c>
      <c r="AG53" s="88">
        <v>1</v>
      </c>
      <c r="AJ53" s="91" t="s">
        <v>714</v>
      </c>
      <c r="AK53" s="88">
        <v>4</v>
      </c>
    </row>
    <row r="54" spans="32:37" x14ac:dyDescent="0.25">
      <c r="AF54" s="91" t="s">
        <v>428</v>
      </c>
      <c r="AG54" s="88">
        <v>1</v>
      </c>
      <c r="AJ54" s="91" t="s">
        <v>733</v>
      </c>
      <c r="AK54" s="88">
        <v>4</v>
      </c>
    </row>
    <row r="55" spans="32:37" x14ac:dyDescent="0.25">
      <c r="AF55" s="91" t="s">
        <v>726</v>
      </c>
      <c r="AG55" s="88">
        <v>1</v>
      </c>
      <c r="AJ55" s="89" t="s">
        <v>27</v>
      </c>
      <c r="AK55" s="88">
        <v>96</v>
      </c>
    </row>
    <row r="56" spans="32:37" x14ac:dyDescent="0.25">
      <c r="AF56" s="91" t="s">
        <v>725</v>
      </c>
      <c r="AG56" s="88">
        <v>1</v>
      </c>
    </row>
    <row r="57" spans="32:37" x14ac:dyDescent="0.25">
      <c r="AF57" s="91" t="s">
        <v>721</v>
      </c>
      <c r="AG57" s="88">
        <v>1</v>
      </c>
    </row>
    <row r="58" spans="32:37" x14ac:dyDescent="0.25">
      <c r="AF58" s="91" t="s">
        <v>722</v>
      </c>
      <c r="AG58" s="88">
        <v>1</v>
      </c>
    </row>
    <row r="59" spans="32:37" x14ac:dyDescent="0.25">
      <c r="AF59" s="91" t="s">
        <v>720</v>
      </c>
      <c r="AG59" s="88">
        <v>1</v>
      </c>
    </row>
    <row r="60" spans="32:37" x14ac:dyDescent="0.25">
      <c r="AF60" s="89" t="s">
        <v>705</v>
      </c>
      <c r="AG60" s="88"/>
    </row>
    <row r="61" spans="32:37" x14ac:dyDescent="0.25">
      <c r="AF61" s="91" t="s">
        <v>727</v>
      </c>
      <c r="AG61" s="88">
        <v>1</v>
      </c>
    </row>
    <row r="62" spans="32:37" x14ac:dyDescent="0.25">
      <c r="AF62" s="91" t="s">
        <v>723</v>
      </c>
      <c r="AG62" s="88">
        <v>1</v>
      </c>
    </row>
    <row r="63" spans="32:37" x14ac:dyDescent="0.25">
      <c r="AF63" s="91" t="s">
        <v>719</v>
      </c>
      <c r="AG63" s="88">
        <v>1</v>
      </c>
    </row>
    <row r="64" spans="32:37" x14ac:dyDescent="0.25">
      <c r="AF64" s="91" t="s">
        <v>724</v>
      </c>
      <c r="AG64" s="88">
        <v>1</v>
      </c>
    </row>
    <row r="65" spans="32:33" x14ac:dyDescent="0.25">
      <c r="AF65" s="91" t="s">
        <v>428</v>
      </c>
      <c r="AG65" s="88">
        <v>1</v>
      </c>
    </row>
    <row r="66" spans="32:33" x14ac:dyDescent="0.25">
      <c r="AF66" s="91" t="s">
        <v>726</v>
      </c>
      <c r="AG66" s="88">
        <v>1</v>
      </c>
    </row>
    <row r="67" spans="32:33" x14ac:dyDescent="0.25">
      <c r="AF67" s="91" t="s">
        <v>725</v>
      </c>
      <c r="AG67" s="88">
        <v>1</v>
      </c>
    </row>
    <row r="68" spans="32:33" x14ac:dyDescent="0.25">
      <c r="AF68" s="91" t="s">
        <v>721</v>
      </c>
      <c r="AG68" s="88">
        <v>1</v>
      </c>
    </row>
    <row r="69" spans="32:33" x14ac:dyDescent="0.25">
      <c r="AF69" s="91" t="s">
        <v>722</v>
      </c>
      <c r="AG69" s="88">
        <v>1</v>
      </c>
    </row>
    <row r="70" spans="32:33" x14ac:dyDescent="0.25">
      <c r="AF70" s="91" t="s">
        <v>720</v>
      </c>
      <c r="AG70" s="88">
        <v>1</v>
      </c>
    </row>
    <row r="71" spans="32:33" x14ac:dyDescent="0.25">
      <c r="AF71" s="89" t="s">
        <v>27</v>
      </c>
      <c r="AG71" s="88">
        <v>382</v>
      </c>
    </row>
  </sheetData>
  <sheetProtection autoFilter="0" pivotTable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DEAF8-1D4C-41B3-B7E5-7235C772FC66}">
  <sheetPr>
    <pageSetUpPr fitToPage="1"/>
  </sheetPr>
  <dimension ref="W1:BD76"/>
  <sheetViews>
    <sheetView showGridLines="0" tabSelected="1" zoomScale="80" zoomScaleNormal="80" workbookViewId="0">
      <selection activeCell="B1" sqref="B1:B1048576"/>
    </sheetView>
  </sheetViews>
  <sheetFormatPr defaultRowHeight="15" x14ac:dyDescent="0.25"/>
  <sheetData>
    <row r="1" spans="56:56" s="46" customFormat="1" x14ac:dyDescent="0.25"/>
    <row r="2" spans="56:56" s="46" customFormat="1" x14ac:dyDescent="0.25"/>
    <row r="3" spans="56:56" s="46" customFormat="1" x14ac:dyDescent="0.25"/>
    <row r="4" spans="56:56" s="46" customFormat="1" x14ac:dyDescent="0.25"/>
    <row r="5" spans="56:56" s="46" customFormat="1" x14ac:dyDescent="0.25"/>
    <row r="6" spans="56:56" s="46" customFormat="1" x14ac:dyDescent="0.25"/>
    <row r="10" spans="56:56" x14ac:dyDescent="0.25">
      <c r="BD10" t="s">
        <v>59</v>
      </c>
    </row>
    <row r="76" spans="23:23" x14ac:dyDescent="0.25">
      <c r="W76" s="3"/>
    </row>
  </sheetData>
  <sheetProtection autoFilter="0" pivotTables="0"/>
  <pageMargins left="0.7" right="0.7" top="0.75" bottom="0.75" header="0.3" footer="0.3"/>
  <pageSetup paperSize="9" scale="11" orientation="portrait" horizontalDpi="1200" verticalDpi="1200" r:id="rId1"/>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46C3EBBBB898F3489B0DE2DED9244BCE" ma:contentTypeVersion="11" ma:contentTypeDescription="Create a new document." ma:contentTypeScope="" ma:versionID="07fbd26acbb2734bf5b2bfb46c3a7504">
  <xsd:schema xmlns:xsd="http://www.w3.org/2001/XMLSchema" xmlns:xs="http://www.w3.org/2001/XMLSchema" xmlns:p="http://schemas.microsoft.com/office/2006/metadata/properties" xmlns:ns2="caa82b73-3193-4323-82ac-d884e5d2cede" xmlns:ns3="722ee1d4-261f-4999-8ce3-01acfeab592d" targetNamespace="http://schemas.microsoft.com/office/2006/metadata/properties" ma:root="true" ma:fieldsID="773177901cdc3c94f99d48522e35c261" ns2:_="" ns3:_="">
    <xsd:import namespace="caa82b73-3193-4323-82ac-d884e5d2cede"/>
    <xsd:import namespace="722ee1d4-261f-4999-8ce3-01acfeab592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a82b73-3193-4323-82ac-d884e5d2ce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2ee1d4-261f-4999-8ce3-01acfeab592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5.xml>��
</file>

<file path=customXml/item6.xml>��
</file>

<file path=customXml/item7.xml>��
</file>

<file path=customXml/item8.xml><?xml version="1.0" encoding="utf-8"?>
<p:properties xmlns:p="http://schemas.microsoft.com/office/2006/metadata/properties" xmlns:xsi="http://www.w3.org/2001/XMLSchema-instance" xmlns:pc="http://schemas.microsoft.com/office/infopath/2007/PartnerControls">
  <documentManagement/>
</p:properties>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Props1.xml><?xml version="1.0" encoding="utf-8"?>
<ds:datastoreItem xmlns:ds="http://schemas.openxmlformats.org/officeDocument/2006/customXml" ds:itemID="{B9A70A09-FC37-40DC-B944-3C276877B1EF}">
  <ds:schemaRefs/>
</ds:datastoreItem>
</file>

<file path=customXml/itemProps2.xml><?xml version="1.0" encoding="utf-8"?>
<ds:datastoreItem xmlns:ds="http://schemas.openxmlformats.org/officeDocument/2006/customXml" ds:itemID="{AB5B7C1F-92E2-4F73-834B-C735F44ADD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a82b73-3193-4323-82ac-d884e5d2cede"/>
    <ds:schemaRef ds:uri="722ee1d4-261f-4999-8ce3-01acfeab59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54CE57-DFB3-4400-82BC-1DA3C823C35C}">
  <ds:schemaRefs/>
</ds:datastoreItem>
</file>

<file path=customXml/itemProps4.xml><?xml version="1.0" encoding="utf-8"?>
<ds:datastoreItem xmlns:ds="http://schemas.openxmlformats.org/officeDocument/2006/customXml" ds:itemID="{76252E41-B32E-432C-9C98-2C18AB7614D8}">
  <ds:schemaRefs>
    <ds:schemaRef ds:uri="http://schemas.microsoft.com/sharepoint/v3/contenttype/forms"/>
  </ds:schemaRefs>
</ds:datastoreItem>
</file>

<file path=customXml/itemProps5.xml><?xml version="1.0" encoding="utf-8"?>
<ds:datastoreItem xmlns:ds="http://schemas.openxmlformats.org/officeDocument/2006/customXml" ds:itemID="{02A2188A-8085-4039-AB95-3E8D4B5818EB}">
  <ds:schemaRefs/>
</ds:datastoreItem>
</file>

<file path=customXml/itemProps6.xml><?xml version="1.0" encoding="utf-8"?>
<ds:datastoreItem xmlns:ds="http://schemas.openxmlformats.org/officeDocument/2006/customXml" ds:itemID="{DBCF9362-7C1B-4631-8328-AD11C52C77FD}">
  <ds:schemaRefs/>
</ds:datastoreItem>
</file>

<file path=customXml/itemProps7.xml><?xml version="1.0" encoding="utf-8"?>
<ds:datastoreItem xmlns:ds="http://schemas.openxmlformats.org/officeDocument/2006/customXml" ds:itemID="{ED18B64C-22B5-48DF-82BF-0DA016C36A28}">
  <ds:schemaRefs/>
</ds:datastoreItem>
</file>

<file path=customXml/itemProps8.xml><?xml version="1.0" encoding="utf-8"?>
<ds:datastoreItem xmlns:ds="http://schemas.openxmlformats.org/officeDocument/2006/customXml" ds:itemID="{4B01C52A-41B1-454A-9793-F48E30652315}">
  <ds:schemaRefs>
    <ds:schemaRef ds:uri="http://schemas.microsoft.com/office/2006/metadata/properties"/>
    <ds:schemaRef ds:uri="722ee1d4-261f-4999-8ce3-01acfeab592d"/>
    <ds:schemaRef ds:uri="http://purl.org/dc/terms/"/>
    <ds:schemaRef ds:uri="http://www.w3.org/XML/1998/namespace"/>
    <ds:schemaRef ds:uri="http://schemas.microsoft.com/office/2006/documentManagement/types"/>
    <ds:schemaRef ds:uri="http://purl.org/dc/elements/1.1/"/>
    <ds:schemaRef ds:uri="http://schemas.openxmlformats.org/package/2006/metadata/core-properties"/>
    <ds:schemaRef ds:uri="http://purl.org/dc/dcmitype/"/>
    <ds:schemaRef ds:uri="caa82b73-3193-4323-82ac-d884e5d2cede"/>
    <ds:schemaRef ds:uri="http://schemas.microsoft.com/office/infopath/2007/PartnerControls"/>
  </ds:schemaRefs>
</ds:datastoreItem>
</file>

<file path=customXml/itemProps9.xml><?xml version="1.0" encoding="utf-8"?>
<ds:datastoreItem xmlns:ds="http://schemas.openxmlformats.org/officeDocument/2006/customXml" ds:itemID="{DA91FEDA-EA1F-4026-9729-2EC19357D691}">
  <ds:schemaRefs/>
</ds:datastoreItem>
</file>

<file path=customXml/itemProps10.xml><?xml version="1.0" encoding="utf-8"?>
<ds:datastoreItem xmlns:ds="http://schemas.openxmlformats.org/officeDocument/2006/customXml" ds:itemID="{164C9493-661B-4AE1-887B-4F2EE19BD4EC}">
  <ds:schemaRefs/>
</ds:datastoreItem>
</file>

<file path=customXml/itemProps11.xml><?xml version="1.0" encoding="utf-8"?>
<ds:datastoreItem xmlns:ds="http://schemas.openxmlformats.org/officeDocument/2006/customXml" ds:itemID="{160A5F75-F24C-4BC6-9CE0-5C1B6B5C26A2}">
  <ds:schemaRefs/>
</ds:datastoreItem>
</file>

<file path=customXml/itemProps12.xml><?xml version="1.0" encoding="utf-8"?>
<ds:datastoreItem xmlns:ds="http://schemas.openxmlformats.org/officeDocument/2006/customXml" ds:itemID="{961C091F-2C0C-45BA-99CA-204EC8FF44B9}">
  <ds:schemaRefs/>
</ds:datastoreItem>
</file>

<file path=customXml/itemProps13.xml><?xml version="1.0" encoding="utf-8"?>
<ds:datastoreItem xmlns:ds="http://schemas.openxmlformats.org/officeDocument/2006/customXml" ds:itemID="{01DB6F29-A072-4643-BF1A-87A3E3549674}">
  <ds:schemaRefs/>
</ds:datastoreItem>
</file>

<file path=customXml/itemProps14.xml><?xml version="1.0" encoding="utf-8"?>
<ds:datastoreItem xmlns:ds="http://schemas.openxmlformats.org/officeDocument/2006/customXml" ds:itemID="{AB306A8F-416D-42DA-BC6B-FB02E8D143DD}">
  <ds:schemaRefs/>
</ds:datastoreItem>
</file>

<file path=customXml/itemProps15.xml><?xml version="1.0" encoding="utf-8"?>
<ds:datastoreItem xmlns:ds="http://schemas.openxmlformats.org/officeDocument/2006/customXml" ds:itemID="{2C452F6C-EB79-4292-BBFD-38B91C696572}">
  <ds:schemaRefs/>
</ds:datastoreItem>
</file>

<file path=customXml/itemProps16.xml><?xml version="1.0" encoding="utf-8"?>
<ds:datastoreItem xmlns:ds="http://schemas.openxmlformats.org/officeDocument/2006/customXml" ds:itemID="{7A4C7F33-8D2F-4D39-84E1-4DDB341D0157}">
  <ds:schemaRefs/>
</ds:datastoreItem>
</file>

<file path=customXml/itemProps17.xml><?xml version="1.0" encoding="utf-8"?>
<ds:datastoreItem xmlns:ds="http://schemas.openxmlformats.org/officeDocument/2006/customXml" ds:itemID="{84A8469F-877E-433F-A21F-87435E2691EA}">
  <ds:schemaRefs/>
</ds:datastoreItem>
</file>

<file path=customXml/itemProps18.xml><?xml version="1.0" encoding="utf-8"?>
<ds:datastoreItem xmlns:ds="http://schemas.openxmlformats.org/officeDocument/2006/customXml" ds:itemID="{0CDBCDF0-4D05-48EA-8CC1-4F4D9DB22F81}">
  <ds:schemaRefs/>
</ds:datastoreItem>
</file>

<file path=customXml/itemProps19.xml><?xml version="1.0" encoding="utf-8"?>
<ds:datastoreItem xmlns:ds="http://schemas.openxmlformats.org/officeDocument/2006/customXml" ds:itemID="{E31499C9-2C84-438C-BFFD-7988A57701C8}">
  <ds:schemaRefs/>
</ds:datastoreItem>
</file>

<file path=customXml/itemProps20.xml><?xml version="1.0" encoding="utf-8"?>
<ds:datastoreItem xmlns:ds="http://schemas.openxmlformats.org/officeDocument/2006/customXml" ds:itemID="{C8D61256-74E2-49DD-BF6C-703C47C90BA0}">
  <ds:schemaRefs>
    <ds:schemaRef ds:uri="http://schemas.microsoft.com/DataMashup"/>
  </ds:schemaRefs>
</ds:datastoreItem>
</file>

<file path=customXml/itemProps21.xml><?xml version="1.0" encoding="utf-8"?>
<ds:datastoreItem xmlns:ds="http://schemas.openxmlformats.org/officeDocument/2006/customXml" ds:itemID="{8E26472C-9FBE-4021-A3A1-595072C81632}">
  <ds:schemaRefs/>
</ds:datastoreItem>
</file>

<file path=customXml/itemProps22.xml><?xml version="1.0" encoding="utf-8"?>
<ds:datastoreItem xmlns:ds="http://schemas.openxmlformats.org/officeDocument/2006/customXml" ds:itemID="{6486D944-3AFD-43FE-8633-9F47F58DC6B9}">
  <ds:schemaRefs/>
</ds:datastoreItem>
</file>

<file path=customXml/itemProps23.xml><?xml version="1.0" encoding="utf-8"?>
<ds:datastoreItem xmlns:ds="http://schemas.openxmlformats.org/officeDocument/2006/customXml" ds:itemID="{C110361E-2BFD-4687-A592-5A5B13CD6504}">
  <ds:schemaRefs/>
</ds:datastoreItem>
</file>

<file path=customXml/itemProps24.xml><?xml version="1.0" encoding="utf-8"?>
<ds:datastoreItem xmlns:ds="http://schemas.openxmlformats.org/officeDocument/2006/customXml" ds:itemID="{F64B289F-2B39-4396-8651-BCD9B2E8A634}">
  <ds:schemaRefs/>
</ds:datastoreItem>
</file>

<file path=customXml/itemProps25.xml><?xml version="1.0" encoding="utf-8"?>
<ds:datastoreItem xmlns:ds="http://schemas.openxmlformats.org/officeDocument/2006/customXml" ds:itemID="{67AC06D1-02BF-43CA-AFC9-85D623F35A13}">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TUS_archived</vt:lpstr>
      <vt:lpstr>About</vt:lpstr>
      <vt:lpstr>TUS - Main Input Sheet</vt:lpstr>
      <vt:lpstr>TUS_pivots</vt:lpstr>
      <vt:lpstr>Report</vt:lpstr>
    </vt:vector>
  </TitlesOfParts>
  <Manager/>
  <Company>KPMG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Tiernan, Matthew</dc:creator>
  <cp:keywords/>
  <dc:description/>
  <cp:lastModifiedBy>OCeileachair, Donal</cp:lastModifiedBy>
  <cp:revision/>
  <cp:lastPrinted>2026-03-02T14:31:21Z</cp:lastPrinted>
  <dcterms:created xsi:type="dcterms:W3CDTF">2024-11-12T12:08:59Z</dcterms:created>
  <dcterms:modified xsi:type="dcterms:W3CDTF">2026-03-06T13:21:46Z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0x01010046C3EBBBB898F3489B0DE2DED9244BCE</vt:lpwstr>
  </property>
</Properties>
</file>